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титульный лист" sheetId="1" r:id="rId1"/>
    <sheet name="Тонкинский п1" sheetId="2" r:id="rId2"/>
    <sheet name="ценные бумаги прил.2" sheetId="3" r:id="rId3"/>
    <sheet name="Тонкинский п3" sheetId="4" r:id="rId4"/>
    <sheet name="Тонкинский п4" sheetId="5" r:id="rId5"/>
    <sheet name="прил.5 свод.отчет" sheetId="6" r:id="rId6"/>
    <sheet name="обслуживание" sheetId="7" r:id="rId7"/>
    <sheet name="расчет процентов" sheetId="8" r:id="rId8"/>
    <sheet name="итог осн.долг" sheetId="9" r:id="rId9"/>
    <sheet name="валюта" sheetId="10" r:id="rId10"/>
    <sheet name="рубли" sheetId="11" r:id="rId11"/>
    <sheet name="расчет процентов2" sheetId="12" r:id="rId12"/>
  </sheets>
  <definedNames/>
  <calcPr fullCalcOnLoad="1" fullPrecision="0"/>
</workbook>
</file>

<file path=xl/sharedStrings.xml><?xml version="1.0" encoding="utf-8"?>
<sst xmlns="http://schemas.openxmlformats.org/spreadsheetml/2006/main" count="1085" uniqueCount="270">
  <si>
    <t>Кредитный договор №9 от 30.05.2007 г</t>
  </si>
  <si>
    <t>и бюджетные ссуды и кредиты</t>
  </si>
  <si>
    <t>Соглашение от 21.08.2003г. № 1/I 18-15/04-375</t>
  </si>
  <si>
    <t>Соглашение от 21.08.2003г. № 1/II 18-15/04-374</t>
  </si>
  <si>
    <t>Соглашение от 21.08.2003г. № 1/III 18-15/04-386</t>
  </si>
  <si>
    <t>Фактически уплачено      за 2007 г.</t>
  </si>
  <si>
    <t>13.11.2012 г.</t>
  </si>
  <si>
    <t>13.11.2012г.</t>
  </si>
  <si>
    <r>
      <t>Договора о предоставлении муниципальных гарантий*</t>
    </r>
    <r>
      <rPr>
        <sz val="12"/>
        <rFont val="Arial Cyr"/>
        <family val="0"/>
      </rPr>
      <t xml:space="preserve"> </t>
    </r>
  </si>
  <si>
    <t>* Погашение было произведено самим заемщиком</t>
  </si>
  <si>
    <t>Соглашение от 30.09.2008 г № 33/1-2008</t>
  </si>
  <si>
    <t>25.12.2008.</t>
  </si>
  <si>
    <t>По кредитным соглашениям и договорам, заключенным от имени муниципального образования Тонкинский  район как заемщика</t>
  </si>
  <si>
    <t xml:space="preserve">Фактически уплачено  за 2009 год     </t>
  </si>
  <si>
    <t>Фактически уплачено      за 2009 г.</t>
  </si>
  <si>
    <t>Факт. Уплачено 2009г.</t>
  </si>
  <si>
    <t>уплачено за 2009г</t>
  </si>
  <si>
    <t>остаток долга на 1.01.11</t>
  </si>
  <si>
    <t>по состоянию на   01 июня  2010 года</t>
  </si>
  <si>
    <t>июня</t>
  </si>
  <si>
    <t>Сводный отчет о состоянии муниципального долга Тонкинского муниципального района Нижегородской области и расходах на его обслуживание по состоянию на 1 июня  2010 года</t>
  </si>
  <si>
    <t>Платежный  календарь уплаты процентов по обязательствам Тонкинского муниципального района по состоянию на 01.06.2010г</t>
  </si>
  <si>
    <t>на 1июня 2010 года</t>
  </si>
  <si>
    <t>Платежный календарь погашения основного долга по обязательствам Тонкинского муниципального района по состоянию на 01.06.2010 года</t>
  </si>
  <si>
    <t>Платежный  календарь уплаты процентов по обязательствам Тонкинского муниципального района перед кредитными организациями по состоянию на 01.06.2010г</t>
  </si>
  <si>
    <t>28.05.2010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</si>
  <si>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</si>
  <si>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1</t>
  </si>
  <si>
    <t>года</t>
  </si>
  <si>
    <t>Орган, представляющий данные</t>
  </si>
  <si>
    <t>Периодичность: месячная</t>
  </si>
  <si>
    <t>Наименование и вид ценной бумаги (купонная, дисконтная ...)</t>
  </si>
  <si>
    <t>Форма выпуска ценных бумаг</t>
  </si>
  <si>
    <t>Валюта обязательств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</si>
  <si>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</si>
  <si>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</si>
  <si>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</si>
  <si>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</si>
  <si>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</si>
  <si>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</si>
  <si>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</si>
  <si>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Итого</t>
  </si>
  <si>
    <t xml:space="preserve"> - </t>
  </si>
  <si>
    <t>Внешний долг</t>
  </si>
  <si>
    <t>Всего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</si>
  <si>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</si>
  <si>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</si>
  <si>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</si>
  <si>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</si>
  <si>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</si>
  <si>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</si>
  <si>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</si>
  <si>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</si>
  <si>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</si>
  <si>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</si>
  <si>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</si>
  <si>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</si>
  <si>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</si>
  <si>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</si>
  <si>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</si>
  <si>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</si>
  <si>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</si>
  <si>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</si>
  <si>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</si>
  <si>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</si>
  <si>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</si>
  <si>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</si>
  <si>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</si>
  <si>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</si>
  <si>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</si>
  <si>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</si>
  <si>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от бюджетов других уровней бюджетной системы Российской Федерации</t>
  </si>
  <si>
    <t>(далее - бюджетная ссуда, кредит)*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</si>
  <si>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</si>
  <si>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</si>
  <si>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</si>
  <si>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</si>
  <si>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</si>
  <si>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</si>
  <si>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Долг</t>
  </si>
  <si>
    <t>осуществленным путем выпуска муниципальных ценных бумаг Тонкинского  района</t>
  </si>
  <si>
    <t>Муниципальный регистрационный номер выпуска ценных бумаг</t>
  </si>
  <si>
    <t>Дата муниципальной регистрации Условий эмиссии, регистрационный номер
(дд.мм.гг, №)</t>
  </si>
  <si>
    <t xml:space="preserve"> бюджетных ссуд и/или бюджетных кредитов</t>
  </si>
  <si>
    <t xml:space="preserve">По договорам/соглашениям о предоставлении </t>
  </si>
  <si>
    <t xml:space="preserve">Тонкинским районом  муниципальных гарантий </t>
  </si>
  <si>
    <t>рублей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</si>
  <si>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</si>
  <si>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</si>
  <si>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</si>
  <si>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</si>
  <si>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</si>
  <si>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</si>
  <si>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</si>
  <si>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</si>
  <si>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</si>
  <si>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</si>
  <si>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ИТОГО муниципальный внутренний долг</t>
  </si>
  <si>
    <t>Муниципальный внешний долг</t>
  </si>
  <si>
    <t>вид долга</t>
  </si>
  <si>
    <t>ИТОГО муниципальный внешний долг</t>
  </si>
  <si>
    <t>ВСЕГО муниципальный долг</t>
  </si>
  <si>
    <t>Кредитные соглашения и договора</t>
  </si>
  <si>
    <t>ДОЛГОВАЯ КНИГА ТОНКИНСКОГО РАЙОНА</t>
  </si>
  <si>
    <t>Вид долговых обязательств</t>
  </si>
  <si>
    <t>переоценка обязательств в иностранной валюте</t>
  </si>
  <si>
    <t>долг на конец периода</t>
  </si>
  <si>
    <t>Займы, осуществляемые путем выпуска муницмпальных ценных бумаг</t>
  </si>
  <si>
    <t>Договора и соглашения о получении муниципальным образованием бюджетных кредитов от бюджетов других уровней бюджетной системы РФ</t>
  </si>
  <si>
    <t>Договора о предоставлении муниципальных гарантий</t>
  </si>
  <si>
    <t>Обслуживание за счет средств местного бюджета с нарастающим итогом с начала года</t>
  </si>
  <si>
    <t>наименование регистратора или депозитария</t>
  </si>
  <si>
    <t>Займы, осуществляемые путем выпуска муниципальных ценных бумаг</t>
  </si>
  <si>
    <t xml:space="preserve"> 21.08.03. 1/I/8-15/04-375</t>
  </si>
  <si>
    <t>бюджетный кредит</t>
  </si>
  <si>
    <t>областной бюджет</t>
  </si>
  <si>
    <t>01.11.98.</t>
  </si>
  <si>
    <t>31.12.10.</t>
  </si>
  <si>
    <t xml:space="preserve"> 21.08.03. 1/II/8-15/04-374</t>
  </si>
  <si>
    <t xml:space="preserve"> 21.08.03. 1/III/8-15/04-376</t>
  </si>
  <si>
    <t xml:space="preserve"> 30.07.99  б/н</t>
  </si>
  <si>
    <t xml:space="preserve">Админ.Тонкинского района,Сбербанк, за физические лица </t>
  </si>
  <si>
    <t>RUB</t>
  </si>
  <si>
    <t>30.07.99.</t>
  </si>
  <si>
    <t>30.12.09.</t>
  </si>
  <si>
    <t>до момента выполнения принципалом всех своих обязательств по кредитному договору</t>
  </si>
  <si>
    <t>не познее 3-его банковского дня после получения письменного уведомления от банка о просрочке платежа принципалом</t>
  </si>
  <si>
    <t>05.07.00.  1. 30.07.1999г б/н</t>
  </si>
  <si>
    <t>05.07.00.</t>
  </si>
  <si>
    <t>30.12.10.</t>
  </si>
  <si>
    <t>22.08.01. 2</t>
  </si>
  <si>
    <t>22.08.01.</t>
  </si>
  <si>
    <t>20.12.11.</t>
  </si>
  <si>
    <t xml:space="preserve"> 22.07.02 .1. 22.08.01. 2</t>
  </si>
  <si>
    <t>22.07.02.</t>
  </si>
  <si>
    <t>30.12.07.</t>
  </si>
  <si>
    <t>Тонинский финансовый отдел</t>
  </si>
  <si>
    <t>Тонкинский финансовый отдел</t>
  </si>
  <si>
    <t>Тонкинский финансввый отдел</t>
  </si>
  <si>
    <t>Платежный календарь погашения основного долга по отсроченным централизованным кредитам в рублях</t>
  </si>
  <si>
    <t>№№     п/п</t>
  </si>
  <si>
    <t>Договор, соглашение,              дата и №</t>
  </si>
  <si>
    <t>Кредитор</t>
  </si>
  <si>
    <t>Предмет договора,                                                                      цель кредита</t>
  </si>
  <si>
    <t>Сумма по договору,руб.</t>
  </si>
  <si>
    <t xml:space="preserve">Остаток долга,руб. </t>
  </si>
  <si>
    <t xml:space="preserve">в том числе просроченная задолженность,руб. </t>
  </si>
  <si>
    <t>Конечный срок погашения по договору, соглашению</t>
  </si>
  <si>
    <t xml:space="preserve"> Плановые графики погашения долга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</si>
  <si>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</si>
  <si>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</si>
  <si>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</si>
  <si>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</si>
  <si>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</si>
  <si>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</si>
  <si>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</si>
  <si>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</si>
  <si>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</si>
  <si>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</si>
  <si>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</si>
  <si>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</si>
  <si>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</si>
  <si>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1.</t>
  </si>
  <si>
    <t>Соглашение                                       № 01-01-06/10-309                                           от  11.06.1999 года</t>
  </si>
  <si>
    <t>Минфин</t>
  </si>
  <si>
    <t>беспроцентная  бюджетная  ссуда на выплату заработной платы работникам  образования при предоставлении  очередных отпусков</t>
  </si>
  <si>
    <t>руб.</t>
  </si>
  <si>
    <t>2.</t>
  </si>
  <si>
    <t>Соглашение                                               № 01-01-06/10-393                                     от  23.09.1999 года</t>
  </si>
  <si>
    <t>беспроцентная  бюджетная  ссуда на погашение задолженности по заработной плате работникам бюджетной сферы и обеспечения  финансирования социально-значимых расходов бюджета</t>
  </si>
  <si>
    <t>3.</t>
  </si>
  <si>
    <t>Соглашение                                                № 01-01-06/10-49                             от  08.02.2000 года</t>
  </si>
  <si>
    <t>беспроцентная  бюджетная  ссуда на выплату заработной платы работникам бюджетной сферы</t>
  </si>
  <si>
    <t>4.</t>
  </si>
  <si>
    <t>Соглашение                                                    № 01-01-06/10-104                                           от  29.02.2000 года</t>
  </si>
  <si>
    <t xml:space="preserve">беспроцентная  бюджетная  ссуда на погашение задолженности по заработной плате работникам бюджетной сферы </t>
  </si>
  <si>
    <t>5.</t>
  </si>
  <si>
    <t>Соглашение                                                    № 01-01-06/10-128                                         от  10.03.2000 года</t>
  </si>
  <si>
    <t>беспроцентная  бюджетная  ссуда на погашение задолженности по заработной плате работникам бюджетной сферы и начислениям на нее</t>
  </si>
  <si>
    <t>1</t>
  </si>
  <si>
    <t>Соглашение от 21.08.2003г. № 1/I /8-15/04-375</t>
  </si>
  <si>
    <t>Проведение реструктуризации задолженности бюджета района перед обл. бюджетом</t>
  </si>
  <si>
    <t>31.12.2010.</t>
  </si>
  <si>
    <t>2</t>
  </si>
  <si>
    <t>Соглашение от 21.08.2003г. № 1/II /8-15/04-374</t>
  </si>
  <si>
    <t>3</t>
  </si>
  <si>
    <t>Соглашение от 21.08.2003г. № 1/III /8-15/04-386</t>
  </si>
  <si>
    <t>ИТОГО</t>
  </si>
  <si>
    <t>Остаток        долга ,руб.</t>
  </si>
  <si>
    <t xml:space="preserve"> Фактическое  погашение  долга</t>
  </si>
  <si>
    <t xml:space="preserve"> </t>
  </si>
  <si>
    <t>Платежный календарь погашения основного долга по поручительству (льготный жилищный кредит)  в рублях</t>
  </si>
  <si>
    <t>Остаток долга ,руб.</t>
  </si>
  <si>
    <t>Соглашение от 30.07.1999г.</t>
  </si>
  <si>
    <t>Сбербанк России</t>
  </si>
  <si>
    <t>кредит гражданам на приобретение и строительство жилья</t>
  </si>
  <si>
    <t>30.12.2009г.</t>
  </si>
  <si>
    <t>Доп. соглашение №1 к соглашению б\н от 30.07.1999г. От 05.07.2000г.</t>
  </si>
  <si>
    <t>30.12.2010г.</t>
  </si>
  <si>
    <t>Соглашение №2 от 22.08.2001г.</t>
  </si>
  <si>
    <t>20.12.2011г.</t>
  </si>
  <si>
    <t>4</t>
  </si>
  <si>
    <t>Доп. соглашение № 1 от 22.07.2002г. К соглашению № 2 от 22.08.2001 г.</t>
  </si>
  <si>
    <t>в том числе просроченная задолженность ,руб.</t>
  </si>
  <si>
    <t xml:space="preserve"> Фактическое  погашение долга</t>
  </si>
  <si>
    <t>Доп. соглашение №1 к соглашениб б\н от 30.07.1999г. От 05.07.2000г.</t>
  </si>
  <si>
    <t>Соглашение №2от 22.08.2001г.</t>
  </si>
  <si>
    <t>Доп. соглашение №1от 22.07.2002 г. к соглашению №2  от 22.08.2001г.</t>
  </si>
  <si>
    <t>Платежный календарь погашения основного долга по _____________________ (вид долга) в иностранной валюте</t>
  </si>
  <si>
    <t>Договор, соглашение, дата и №</t>
  </si>
  <si>
    <t>Предмет договора,                                 цель кредита</t>
  </si>
  <si>
    <t>Сумма по договору</t>
  </si>
  <si>
    <t xml:space="preserve">Остаток долга </t>
  </si>
  <si>
    <t xml:space="preserve">в том числе просроченная задолженность </t>
  </si>
  <si>
    <t>валюта</t>
  </si>
  <si>
    <t>ИТОГО валютных обязательств</t>
  </si>
  <si>
    <t>ИТОГО в руб.</t>
  </si>
  <si>
    <t>Фактическое погашение долга</t>
  </si>
  <si>
    <t>Вид обязательства</t>
  </si>
  <si>
    <t>фактически</t>
  </si>
  <si>
    <t>Выраженные в иностранной валюте</t>
  </si>
  <si>
    <t>Вид долга</t>
  </si>
  <si>
    <t>ИТОГО в рублях</t>
  </si>
  <si>
    <t>Выраженные в рублях</t>
  </si>
  <si>
    <t xml:space="preserve">  </t>
  </si>
  <si>
    <t>ИТОГО рублевых обязательств</t>
  </si>
  <si>
    <t xml:space="preserve">   </t>
  </si>
  <si>
    <t>ВСЕГО (руб.)</t>
  </si>
  <si>
    <t xml:space="preserve"> Фактическое погашение долга</t>
  </si>
  <si>
    <t>итого процентов</t>
  </si>
  <si>
    <t>Итого процентов</t>
  </si>
  <si>
    <t>ВСЕГО ПРОЦЕНТОВ</t>
  </si>
  <si>
    <t xml:space="preserve">Остаток основного долга </t>
  </si>
  <si>
    <t>Просроченная задолженность по процентам</t>
  </si>
  <si>
    <t xml:space="preserve"> Плановые графики уплаты процентов</t>
  </si>
  <si>
    <t>Фактическая уплата процентов</t>
  </si>
  <si>
    <t>-</t>
  </si>
  <si>
    <t>Приложение 6</t>
  </si>
  <si>
    <t>Приложение № 6.1</t>
  </si>
  <si>
    <t>Приложение 6.2</t>
  </si>
  <si>
    <t>Приложение 6.3</t>
  </si>
  <si>
    <t>1999 год</t>
  </si>
  <si>
    <t>2000 год</t>
  </si>
  <si>
    <t>2001 год</t>
  </si>
  <si>
    <t xml:space="preserve">2002 год </t>
  </si>
  <si>
    <t>остаток долга</t>
  </si>
  <si>
    <t>проценты</t>
  </si>
  <si>
    <t xml:space="preserve">ВСЕГО ДОЛГ </t>
  </si>
  <si>
    <t>к Муниципальной долговой книге по Тонкинскому району</t>
  </si>
  <si>
    <t>Платежный календарь погашения основного долга  кредитным договорам, заключенным от имени бюджета Тонкинского муниципального района</t>
  </si>
  <si>
    <t>финансирование расходов по реконструкции котельной МУП "Тонкинские теплосети"</t>
  </si>
  <si>
    <t>Расчет поручительства по процентам по льготному жилищному кредиту</t>
  </si>
  <si>
    <t>Кредитный договор от 30.05.2007 №9</t>
  </si>
  <si>
    <t>20.05.2010</t>
  </si>
  <si>
    <t>30.05.07. 9</t>
  </si>
  <si>
    <t>30.05.07.</t>
  </si>
  <si>
    <t>28.05.10.</t>
  </si>
  <si>
    <t>Примечание:</t>
  </si>
  <si>
    <t>Возмещение процентной ставки местным бюджетом льготного кредитования</t>
  </si>
  <si>
    <t>Остаток долга</t>
  </si>
  <si>
    <t>Бюджетный кредит на покрытие временного кассового разрыва</t>
  </si>
  <si>
    <t>15.07.2010г.</t>
  </si>
  <si>
    <t>Муниципальный долг Тонкинского муниципального района</t>
  </si>
  <si>
    <t xml:space="preserve">Приложение 1                                                                                                          к  Муниципальной долговой книге Тонкинского муниципального района Нижегородской области   
</t>
  </si>
  <si>
    <t>По муниципальным займам Тонкинского муниципального района</t>
  </si>
  <si>
    <t>Приложение 2                                                                                          к   муниципальной долговой книге Тонкинского муниципального района Нижегородской области</t>
  </si>
  <si>
    <t xml:space="preserve">Приложение  3                                                                     к  Муниципальной долговой книге Тонкинского муниципального района Нижегородской области   
</t>
  </si>
  <si>
    <t xml:space="preserve">                                                                                                             Приложение 4                                                                                                 к Муниципальной долговой книге Тонкинского муниципального района Нижегородской области    
</t>
  </si>
  <si>
    <t>По договорам и соглашениям о получении  Тонкинским муниципальным районом</t>
  </si>
  <si>
    <t>Приложение  5                                                                                                   к Муниципальной долговой книге Тонкинского муниципального района Нижегородской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</si>
</sst>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"/>
    <numFmt numFmtId="170" formatCode="_-* #,##0_р_._-;\-* #,##0_р_._-;_-* &quot;-&quot;??_р_._-;_-@_-"/>
    <numFmt numFmtId="171" formatCode="#,##0.00_р_."/>
    <numFmt numFmtId="172" formatCode="_-* #,##0.0_р_._-;\-* #,##0.0_р_._-;_-* &quot;-&quot;??_р_._-;_-@_-"/>
    <numFmt numFmtId="173" formatCode="#,##0_р_."/>
    <numFmt numFmtId="174" formatCode="_-* #,##0.00_р_._-;\-* #,##0.00_р_._-;_-* &quot;-&quot;_р_._-;_-@_-"/>
    <numFmt numFmtId="175" formatCode="0.000"/>
    <numFmt numFmtId="176" formatCode="0.00000"/>
    <numFmt numFmtId="177" formatCode="0.0"/>
    <numFmt numFmtId="178" formatCode="#,##0.00_ ;\-#,##0.00\ "/>
    <numFmt numFmtId="179" formatCode="#,##0.0_р_."/>
    <numFmt numFmtId="180" formatCode="#,##0.000"/>
    <numFmt numFmtId="181" formatCode="_-* #,##0.000_р_._-;\-* #,##0.000_р_._-;_-* &quot;-&quot;??_р_._-;_-@_-"/>
  </numFmts>
  <fonts count="2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Times New Roman Cyr"/>
      <family val="0"/>
    </font>
    <font>
      <sz val="11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1"/>
      <name val="Times New Roman Cyr"/>
      <family val="0"/>
    </font>
    <font>
      <sz val="12"/>
      <name val="Arial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b/>
      <sz val="11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2" fillId="0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8" fillId="0" borderId="2" xfId="0" applyFont="1" applyBorder="1" applyAlignment="1">
      <alignment horizontal="justify"/>
    </xf>
    <xf numFmtId="4" fontId="0" fillId="0" borderId="8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43" fontId="18" fillId="0" borderId="0" xfId="21" applyFont="1" applyAlignment="1">
      <alignment/>
    </xf>
    <xf numFmtId="43" fontId="18" fillId="0" borderId="0" xfId="21" applyFont="1" applyBorder="1" applyAlignment="1">
      <alignment/>
    </xf>
    <xf numFmtId="0" fontId="13" fillId="0" borderId="0" xfId="0" applyFont="1" applyAlignment="1">
      <alignment/>
    </xf>
    <xf numFmtId="43" fontId="13" fillId="0" borderId="0" xfId="21" applyFont="1" applyAlignment="1">
      <alignment/>
    </xf>
    <xf numFmtId="0" fontId="0" fillId="0" borderId="0" xfId="0" applyAlignment="1">
      <alignment/>
    </xf>
    <xf numFmtId="43" fontId="0" fillId="0" borderId="0" xfId="21" applyAlignment="1">
      <alignment/>
    </xf>
    <xf numFmtId="43" fontId="0" fillId="0" borderId="0" xfId="2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3" fontId="12" fillId="0" borderId="0" xfId="2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Continuous" vertical="center"/>
    </xf>
    <xf numFmtId="43" fontId="12" fillId="0" borderId="20" xfId="21" applyFont="1" applyFill="1" applyBorder="1" applyAlignment="1">
      <alignment horizontal="centerContinuous" vertical="center"/>
    </xf>
    <xf numFmtId="43" fontId="12" fillId="0" borderId="0" xfId="21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43" fontId="12" fillId="0" borderId="10" xfId="2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3" fontId="12" fillId="0" borderId="8" xfId="21" applyFont="1" applyBorder="1" applyAlignment="1">
      <alignment horizontal="center" vertical="center" wrapText="1"/>
    </xf>
    <xf numFmtId="43" fontId="12" fillId="0" borderId="8" xfId="21" applyFont="1" applyBorder="1" applyAlignment="1">
      <alignment horizontal="center" vertical="center"/>
    </xf>
    <xf numFmtId="49" fontId="0" fillId="0" borderId="8" xfId="18" applyNumberFormat="1" applyFont="1" applyBorder="1" applyAlignment="1">
      <alignment horizontal="center" vertical="center" wrapText="1"/>
      <protection/>
    </xf>
    <xf numFmtId="49" fontId="0" fillId="0" borderId="8" xfId="18" applyNumberFormat="1" applyFont="1" applyBorder="1" applyAlignment="1">
      <alignment horizontal="left" vertical="center" wrapText="1"/>
      <protection/>
    </xf>
    <xf numFmtId="4" fontId="0" fillId="0" borderId="8" xfId="18" applyNumberFormat="1" applyFont="1" applyBorder="1" applyAlignment="1">
      <alignment horizontal="right" vertical="center" wrapText="1"/>
      <protection/>
    </xf>
    <xf numFmtId="171" fontId="0" fillId="0" borderId="0" xfId="18" applyNumberFormat="1" applyFont="1" applyAlignment="1">
      <alignment wrapText="1"/>
      <protection/>
    </xf>
    <xf numFmtId="43" fontId="0" fillId="0" borderId="0" xfId="21" applyFont="1" applyAlignment="1">
      <alignment wrapText="1"/>
    </xf>
    <xf numFmtId="43" fontId="0" fillId="0" borderId="8" xfId="21" applyFont="1" applyBorder="1" applyAlignment="1">
      <alignment wrapText="1"/>
    </xf>
    <xf numFmtId="49" fontId="0" fillId="0" borderId="18" xfId="18" applyNumberFormat="1" applyFont="1" applyBorder="1" applyAlignment="1">
      <alignment horizontal="center" vertical="center" wrapText="1"/>
      <protection/>
    </xf>
    <xf numFmtId="49" fontId="0" fillId="0" borderId="18" xfId="18" applyNumberFormat="1" applyFont="1" applyBorder="1" applyAlignment="1">
      <alignment horizontal="left" vertical="center" wrapText="1"/>
      <protection/>
    </xf>
    <xf numFmtId="4" fontId="0" fillId="0" borderId="18" xfId="18" applyNumberFormat="1" applyFont="1" applyBorder="1" applyAlignment="1">
      <alignment horizontal="right" vertical="center" wrapText="1"/>
      <protection/>
    </xf>
    <xf numFmtId="171" fontId="0" fillId="0" borderId="8" xfId="18" applyNumberFormat="1" applyFont="1" applyBorder="1" applyAlignment="1">
      <alignment wrapText="1"/>
      <protection/>
    </xf>
    <xf numFmtId="171" fontId="0" fillId="0" borderId="8" xfId="18" applyNumberFormat="1" applyFont="1" applyBorder="1" applyAlignment="1">
      <alignment horizontal="center" wrapText="1"/>
      <protection/>
    </xf>
    <xf numFmtId="43" fontId="0" fillId="0" borderId="8" xfId="21" applyFont="1" applyBorder="1" applyAlignment="1">
      <alignment horizontal="right" vertical="center" wrapText="1"/>
    </xf>
    <xf numFmtId="43" fontId="0" fillId="0" borderId="1" xfId="21" applyFont="1" applyBorder="1" applyAlignment="1">
      <alignment wrapText="1"/>
    </xf>
    <xf numFmtId="49" fontId="0" fillId="0" borderId="1" xfId="18" applyNumberFormat="1" applyFont="1" applyBorder="1" applyAlignment="1">
      <alignment horizontal="center" vertical="center" wrapText="1"/>
      <protection/>
    </xf>
    <xf numFmtId="49" fontId="0" fillId="0" borderId="21" xfId="18" applyNumberFormat="1" applyFont="1" applyBorder="1" applyAlignment="1">
      <alignment horizontal="center" vertical="center" wrapText="1"/>
      <protection/>
    </xf>
    <xf numFmtId="171" fontId="0" fillId="0" borderId="18" xfId="18" applyNumberFormat="1" applyFont="1" applyBorder="1" applyAlignment="1">
      <alignment wrapText="1"/>
      <protection/>
    </xf>
    <xf numFmtId="171" fontId="0" fillId="0" borderId="18" xfId="18" applyNumberFormat="1" applyFont="1" applyBorder="1" applyAlignment="1">
      <alignment horizontal="center" wrapText="1"/>
      <protection/>
    </xf>
    <xf numFmtId="43" fontId="0" fillId="0" borderId="18" xfId="21" applyFont="1" applyBorder="1" applyAlignment="1">
      <alignment horizontal="right" vertical="center" wrapText="1"/>
    </xf>
    <xf numFmtId="43" fontId="0" fillId="0" borderId="18" xfId="21" applyFont="1" applyBorder="1" applyAlignment="1">
      <alignment wrapText="1"/>
    </xf>
    <xf numFmtId="43" fontId="0" fillId="0" borderId="21" xfId="21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4" fontId="13" fillId="0" borderId="4" xfId="18" applyNumberFormat="1" applyFont="1" applyBorder="1" applyAlignment="1">
      <alignment horizontal="right" vertical="center" wrapText="1"/>
      <protection/>
    </xf>
    <xf numFmtId="0" fontId="21" fillId="0" borderId="0" xfId="0" applyFont="1" applyAlignment="1">
      <alignment/>
    </xf>
    <xf numFmtId="43" fontId="12" fillId="0" borderId="1" xfId="21" applyFont="1" applyBorder="1" applyAlignment="1">
      <alignment horizontal="center" vertical="center" wrapText="1"/>
    </xf>
    <xf numFmtId="43" fontId="12" fillId="0" borderId="0" xfId="21" applyFont="1" applyBorder="1" applyAlignment="1">
      <alignment horizontal="center" vertical="center"/>
    </xf>
    <xf numFmtId="43" fontId="0" fillId="0" borderId="0" xfId="21" applyFont="1" applyBorder="1" applyAlignment="1">
      <alignment wrapText="1"/>
    </xf>
    <xf numFmtId="0" fontId="13" fillId="0" borderId="4" xfId="0" applyFont="1" applyBorder="1" applyAlignment="1">
      <alignment/>
    </xf>
    <xf numFmtId="43" fontId="13" fillId="0" borderId="4" xfId="21" applyFont="1" applyBorder="1" applyAlignment="1">
      <alignment horizontal="right" vertical="center" wrapText="1"/>
    </xf>
    <xf numFmtId="0" fontId="20" fillId="0" borderId="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4" fontId="13" fillId="0" borderId="0" xfId="18" applyNumberFormat="1" applyFont="1" applyBorder="1" applyAlignment="1">
      <alignment horizontal="right" vertical="center" wrapText="1"/>
      <protection/>
    </xf>
    <xf numFmtId="0" fontId="23" fillId="0" borderId="0" xfId="0" applyFont="1" applyBorder="1" applyAlignment="1">
      <alignment/>
    </xf>
    <xf numFmtId="43" fontId="13" fillId="0" borderId="0" xfId="2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43" fontId="13" fillId="0" borderId="0" xfId="21" applyFont="1" applyFill="1" applyAlignment="1">
      <alignment horizontal="center" vertical="center"/>
    </xf>
    <xf numFmtId="43" fontId="23" fillId="0" borderId="0" xfId="2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3" fontId="12" fillId="0" borderId="0" xfId="21" applyFont="1" applyFill="1" applyAlignment="1">
      <alignment horizontal="center" vertical="center"/>
    </xf>
    <xf numFmtId="43" fontId="0" fillId="0" borderId="0" xfId="21" applyFont="1" applyAlignment="1">
      <alignment/>
    </xf>
    <xf numFmtId="0" fontId="12" fillId="0" borderId="8" xfId="0" applyFont="1" applyBorder="1" applyAlignment="1">
      <alignment horizontal="center" vertical="center" wrapText="1"/>
    </xf>
    <xf numFmtId="43" fontId="12" fillId="0" borderId="8" xfId="21" applyFont="1" applyBorder="1" applyAlignment="1">
      <alignment horizontal="center" vertical="center" wrapText="1"/>
    </xf>
    <xf numFmtId="49" fontId="0" fillId="0" borderId="8" xfId="18" applyNumberFormat="1" applyFont="1" applyBorder="1" applyAlignment="1">
      <alignment horizontal="center" vertical="center" wrapText="1"/>
      <protection/>
    </xf>
    <xf numFmtId="49" fontId="0" fillId="0" borderId="8" xfId="18" applyNumberFormat="1" applyFont="1" applyBorder="1" applyAlignment="1">
      <alignment horizontal="left" vertical="center" wrapText="1"/>
      <protection/>
    </xf>
    <xf numFmtId="4" fontId="0" fillId="0" borderId="8" xfId="18" applyNumberFormat="1" applyFont="1" applyBorder="1" applyAlignment="1">
      <alignment horizontal="right" vertical="center" wrapText="1"/>
      <protection/>
    </xf>
    <xf numFmtId="171" fontId="0" fillId="0" borderId="0" xfId="18" applyNumberFormat="1" applyFont="1" applyAlignment="1">
      <alignment wrapText="1"/>
      <protection/>
    </xf>
    <xf numFmtId="43" fontId="0" fillId="0" borderId="0" xfId="21" applyFont="1" applyAlignment="1">
      <alignment wrapText="1"/>
    </xf>
    <xf numFmtId="49" fontId="0" fillId="0" borderId="18" xfId="18" applyNumberFormat="1" applyFont="1" applyBorder="1" applyAlignment="1">
      <alignment horizontal="center" vertical="center" wrapText="1"/>
      <protection/>
    </xf>
    <xf numFmtId="49" fontId="0" fillId="0" borderId="18" xfId="18" applyNumberFormat="1" applyFont="1" applyBorder="1" applyAlignment="1">
      <alignment horizontal="left" vertical="center" wrapText="1"/>
      <protection/>
    </xf>
    <xf numFmtId="4" fontId="0" fillId="0" borderId="18" xfId="18" applyNumberFormat="1" applyFont="1" applyBorder="1" applyAlignment="1">
      <alignment horizontal="right" vertical="center" wrapText="1"/>
      <protection/>
    </xf>
    <xf numFmtId="49" fontId="19" fillId="0" borderId="8" xfId="18" applyNumberFormat="1" applyFont="1" applyBorder="1" applyAlignment="1">
      <alignment horizontal="center" vertical="center" wrapText="1"/>
      <protection/>
    </xf>
    <xf numFmtId="171" fontId="0" fillId="0" borderId="8" xfId="18" applyNumberFormat="1" applyFont="1" applyBorder="1" applyAlignment="1">
      <alignment wrapText="1"/>
      <protection/>
    </xf>
    <xf numFmtId="4" fontId="19" fillId="0" borderId="8" xfId="18" applyNumberFormat="1" applyFont="1" applyBorder="1" applyAlignment="1">
      <alignment horizontal="right" vertical="center" wrapText="1"/>
      <protection/>
    </xf>
    <xf numFmtId="171" fontId="19" fillId="0" borderId="8" xfId="18" applyNumberFormat="1" applyFont="1" applyBorder="1" applyAlignment="1">
      <alignment wrapText="1"/>
      <protection/>
    </xf>
    <xf numFmtId="43" fontId="19" fillId="0" borderId="8" xfId="21" applyFont="1" applyBorder="1" applyAlignment="1">
      <alignment horizontal="right" vertical="center" wrapText="1"/>
    </xf>
    <xf numFmtId="171" fontId="0" fillId="0" borderId="8" xfId="21" applyNumberFormat="1" applyFont="1" applyBorder="1" applyAlignment="1">
      <alignment wrapText="1"/>
    </xf>
    <xf numFmtId="43" fontId="0" fillId="0" borderId="8" xfId="21" applyNumberFormat="1" applyFont="1" applyBorder="1" applyAlignment="1">
      <alignment wrapText="1"/>
    </xf>
    <xf numFmtId="171" fontId="19" fillId="0" borderId="0" xfId="18" applyNumberFormat="1" applyFont="1" applyAlignment="1">
      <alignment wrapText="1"/>
      <protection/>
    </xf>
    <xf numFmtId="49" fontId="19" fillId="0" borderId="1" xfId="18" applyNumberFormat="1" applyFont="1" applyBorder="1" applyAlignment="1">
      <alignment horizontal="center" vertical="center" wrapText="1"/>
      <protection/>
    </xf>
    <xf numFmtId="49" fontId="0" fillId="0" borderId="25" xfId="18" applyNumberFormat="1" applyFont="1" applyBorder="1" applyAlignment="1">
      <alignment horizontal="left" vertical="center" wrapText="1"/>
      <protection/>
    </xf>
    <xf numFmtId="171" fontId="0" fillId="0" borderId="18" xfId="18" applyNumberFormat="1" applyFont="1" applyBorder="1" applyAlignment="1">
      <alignment wrapText="1"/>
      <protection/>
    </xf>
    <xf numFmtId="4" fontId="19" fillId="0" borderId="18" xfId="18" applyNumberFormat="1" applyFont="1" applyBorder="1" applyAlignment="1">
      <alignment horizontal="right" vertical="center" wrapText="1"/>
      <protection/>
    </xf>
    <xf numFmtId="171" fontId="19" fillId="0" borderId="18" xfId="18" applyNumberFormat="1" applyFont="1" applyBorder="1" applyAlignment="1">
      <alignment wrapText="1"/>
      <protection/>
    </xf>
    <xf numFmtId="43" fontId="19" fillId="0" borderId="18" xfId="21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170" fontId="0" fillId="0" borderId="18" xfId="21" applyNumberFormat="1" applyFont="1" applyBorder="1" applyAlignment="1">
      <alignment wrapText="1"/>
    </xf>
    <xf numFmtId="0" fontId="26" fillId="0" borderId="4" xfId="0" applyFont="1" applyBorder="1" applyAlignment="1">
      <alignment horizontal="left" vertical="center"/>
    </xf>
    <xf numFmtId="4" fontId="26" fillId="0" borderId="4" xfId="18" applyNumberFormat="1" applyFont="1" applyBorder="1" applyAlignment="1">
      <alignment horizontal="right" vertical="center" wrapText="1"/>
      <protection/>
    </xf>
    <xf numFmtId="17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2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4" fontId="26" fillId="0" borderId="0" xfId="18" applyNumberFormat="1" applyFont="1" applyBorder="1" applyAlignment="1">
      <alignment horizontal="right" vertical="center" wrapText="1"/>
      <protection/>
    </xf>
    <xf numFmtId="0" fontId="19" fillId="0" borderId="0" xfId="0" applyFont="1" applyBorder="1" applyAlignment="1">
      <alignment/>
    </xf>
    <xf numFmtId="43" fontId="26" fillId="0" borderId="0" xfId="21" applyFont="1" applyBorder="1" applyAlignment="1">
      <alignment horizontal="right" vertical="center" wrapText="1"/>
    </xf>
    <xf numFmtId="173" fontId="18" fillId="0" borderId="0" xfId="0" applyNumberFormat="1" applyFont="1" applyBorder="1" applyAlignment="1">
      <alignment/>
    </xf>
    <xf numFmtId="17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18" fillId="0" borderId="0" xfId="0" applyNumberFormat="1" applyFont="1" applyAlignment="1">
      <alignment wrapText="1"/>
    </xf>
    <xf numFmtId="173" fontId="18" fillId="0" borderId="0" xfId="0" applyNumberFormat="1" applyFont="1" applyAlignment="1">
      <alignment/>
    </xf>
    <xf numFmtId="49" fontId="19" fillId="0" borderId="8" xfId="18" applyNumberFormat="1" applyFont="1" applyBorder="1" applyAlignment="1">
      <alignment horizontal="center" vertical="center" wrapText="1"/>
      <protection/>
    </xf>
    <xf numFmtId="4" fontId="19" fillId="0" borderId="8" xfId="18" applyNumberFormat="1" applyFont="1" applyBorder="1" applyAlignment="1">
      <alignment horizontal="right" vertical="center" wrapText="1"/>
      <protection/>
    </xf>
    <xf numFmtId="171" fontId="19" fillId="0" borderId="8" xfId="18" applyNumberFormat="1" applyFont="1" applyBorder="1" applyAlignment="1">
      <alignment wrapText="1"/>
      <protection/>
    </xf>
    <xf numFmtId="43" fontId="19" fillId="0" borderId="8" xfId="21" applyFont="1" applyBorder="1" applyAlignment="1">
      <alignment horizontal="right" vertical="center" wrapText="1"/>
    </xf>
    <xf numFmtId="173" fontId="0" fillId="0" borderId="8" xfId="18" applyNumberFormat="1" applyFont="1" applyBorder="1" applyAlignment="1">
      <alignment wrapText="1"/>
      <protection/>
    </xf>
    <xf numFmtId="49" fontId="19" fillId="0" borderId="1" xfId="18" applyNumberFormat="1" applyFont="1" applyBorder="1" applyAlignment="1">
      <alignment horizontal="center" vertical="center" wrapText="1"/>
      <protection/>
    </xf>
    <xf numFmtId="49" fontId="19" fillId="0" borderId="18" xfId="18" applyNumberFormat="1" applyFont="1" applyBorder="1" applyAlignment="1">
      <alignment horizontal="center" vertical="center" wrapText="1"/>
      <protection/>
    </xf>
    <xf numFmtId="4" fontId="19" fillId="0" borderId="26" xfId="18" applyNumberFormat="1" applyFont="1" applyBorder="1" applyAlignment="1">
      <alignment horizontal="right" vertical="center" wrapText="1"/>
      <protection/>
    </xf>
    <xf numFmtId="4" fontId="19" fillId="0" borderId="18" xfId="18" applyNumberFormat="1" applyFont="1" applyBorder="1" applyAlignment="1">
      <alignment horizontal="right" vertical="center" wrapText="1"/>
      <protection/>
    </xf>
    <xf numFmtId="171" fontId="19" fillId="0" borderId="18" xfId="18" applyNumberFormat="1" applyFont="1" applyBorder="1" applyAlignment="1">
      <alignment wrapText="1"/>
      <protection/>
    </xf>
    <xf numFmtId="43" fontId="19" fillId="0" borderId="18" xfId="21" applyFont="1" applyBorder="1" applyAlignment="1">
      <alignment horizontal="right" vertical="center" wrapText="1"/>
    </xf>
    <xf numFmtId="173" fontId="0" fillId="0" borderId="18" xfId="18" applyNumberFormat="1" applyFont="1" applyBorder="1" applyAlignment="1">
      <alignment wrapText="1"/>
      <protection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4" fontId="26" fillId="0" borderId="24" xfId="18" applyNumberFormat="1" applyFont="1" applyBorder="1" applyAlignment="1">
      <alignment horizontal="right" vertical="center" wrapText="1"/>
      <protection/>
    </xf>
    <xf numFmtId="4" fontId="26" fillId="0" borderId="19" xfId="18" applyNumberFormat="1" applyFont="1" applyBorder="1" applyAlignment="1">
      <alignment horizontal="right" vertical="center" wrapText="1"/>
      <protection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12" fillId="0" borderId="8" xfId="0" applyFont="1" applyBorder="1" applyAlignment="1">
      <alignment horizontal="centerContinuous" vertical="center" wrapText="1"/>
    </xf>
    <xf numFmtId="0" fontId="12" fillId="0" borderId="21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horizontal="centerContinuous" vertical="center" wrapText="1"/>
    </xf>
    <xf numFmtId="0" fontId="12" fillId="0" borderId="27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Continuous" vertical="center" wrapText="1"/>
    </xf>
    <xf numFmtId="0" fontId="12" fillId="0" borderId="28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2" fillId="0" borderId="8" xfId="0" applyFont="1" applyBorder="1" applyAlignment="1">
      <alignment horizontal="left" vertical="center"/>
    </xf>
    <xf numFmtId="4" fontId="12" fillId="0" borderId="8" xfId="0" applyNumberFormat="1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43" fontId="0" fillId="0" borderId="0" xfId="2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23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0" fillId="0" borderId="17" xfId="0" applyFont="1" applyBorder="1" applyAlignment="1">
      <alignment horizontal="centerContinuous" wrapText="1"/>
    </xf>
    <xf numFmtId="0" fontId="12" fillId="0" borderId="15" xfId="0" applyFont="1" applyBorder="1" applyAlignment="1">
      <alignment horizontal="center" vertical="center" wrapText="1"/>
    </xf>
    <xf numFmtId="43" fontId="12" fillId="0" borderId="15" xfId="2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3" fontId="12" fillId="0" borderId="30" xfId="2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Continuous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4" fontId="0" fillId="0" borderId="8" xfId="22" applyNumberFormat="1" applyFont="1" applyBorder="1" applyAlignment="1">
      <alignment horizontal="center" vertical="center" wrapText="1"/>
    </xf>
    <xf numFmtId="43" fontId="0" fillId="0" borderId="8" xfId="21" applyFont="1" applyBorder="1" applyAlignment="1">
      <alignment vertical="center" wrapText="1"/>
    </xf>
    <xf numFmtId="3" fontId="0" fillId="0" borderId="8" xfId="22" applyNumberFormat="1" applyFont="1" applyBorder="1" applyAlignment="1">
      <alignment vertical="center" wrapText="1"/>
    </xf>
    <xf numFmtId="43" fontId="0" fillId="0" borderId="8" xfId="21" applyBorder="1" applyAlignment="1">
      <alignment/>
    </xf>
    <xf numFmtId="4" fontId="0" fillId="0" borderId="8" xfId="22" applyNumberFormat="1" applyFont="1" applyBorder="1" applyAlignment="1">
      <alignment vertical="center" wrapText="1"/>
    </xf>
    <xf numFmtId="3" fontId="0" fillId="0" borderId="8" xfId="22" applyNumberFormat="1" applyFont="1" applyBorder="1" applyAlignment="1">
      <alignment horizontal="center" vertical="center" wrapText="1"/>
    </xf>
    <xf numFmtId="4" fontId="12" fillId="0" borderId="8" xfId="22" applyNumberFormat="1" applyFont="1" applyBorder="1" applyAlignment="1">
      <alignment horizontal="center" vertical="center"/>
    </xf>
    <xf numFmtId="43" fontId="12" fillId="0" borderId="8" xfId="21" applyFont="1" applyBorder="1" applyAlignment="1">
      <alignment vertical="center"/>
    </xf>
    <xf numFmtId="3" fontId="12" fillId="0" borderId="8" xfId="22" applyNumberFormat="1" applyFont="1" applyBorder="1" applyAlignment="1">
      <alignment vertical="center"/>
    </xf>
    <xf numFmtId="4" fontId="12" fillId="0" borderId="8" xfId="22" applyNumberFormat="1" applyFont="1" applyBorder="1" applyAlignment="1">
      <alignment vertic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8" xfId="22" applyNumberFormat="1" applyFont="1" applyBorder="1" applyAlignment="1">
      <alignment vertical="center" wrapText="1"/>
    </xf>
    <xf numFmtId="43" fontId="12" fillId="0" borderId="8" xfId="21" applyFont="1" applyBorder="1" applyAlignment="1">
      <alignment vertical="center" wrapText="1"/>
    </xf>
    <xf numFmtId="174" fontId="12" fillId="0" borderId="8" xfId="22" applyNumberFormat="1" applyFont="1" applyBorder="1" applyAlignment="1">
      <alignment horizontal="center" vertical="center" wrapText="1"/>
    </xf>
    <xf numFmtId="174" fontId="12" fillId="0" borderId="8" xfId="22" applyNumberFormat="1" applyFont="1" applyBorder="1" applyAlignment="1">
      <alignment vertical="center" wrapText="1"/>
    </xf>
    <xf numFmtId="4" fontId="0" fillId="0" borderId="8" xfId="22" applyNumberFormat="1" applyBorder="1" applyAlignment="1">
      <alignment horizontal="center"/>
    </xf>
    <xf numFmtId="4" fontId="0" fillId="0" borderId="8" xfId="22" applyNumberFormat="1" applyFont="1" applyBorder="1" applyAlignment="1">
      <alignment horizontal="right" vertical="center"/>
    </xf>
    <xf numFmtId="43" fontId="0" fillId="0" borderId="8" xfId="21" applyFont="1" applyBorder="1" applyAlignment="1">
      <alignment horizontal="right" vertical="center"/>
    </xf>
    <xf numFmtId="3" fontId="0" fillId="0" borderId="8" xfId="22" applyNumberFormat="1" applyFont="1" applyBorder="1" applyAlignment="1">
      <alignment horizontal="right" vertical="center"/>
    </xf>
    <xf numFmtId="4" fontId="0" fillId="0" borderId="8" xfId="22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4" fontId="12" fillId="0" borderId="4" xfId="22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4" fontId="12" fillId="0" borderId="12" xfId="2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21" applyFont="1" applyBorder="1" applyAlignment="1">
      <alignment/>
    </xf>
    <xf numFmtId="0" fontId="12" fillId="0" borderId="32" xfId="0" applyFont="1" applyFill="1" applyBorder="1" applyAlignment="1">
      <alignment horizontal="centerContinuous"/>
    </xf>
    <xf numFmtId="174" fontId="0" fillId="0" borderId="8" xfId="22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2" fillId="0" borderId="22" xfId="0" applyFont="1" applyBorder="1" applyAlignment="1">
      <alignment horizontal="left" wrapText="1"/>
    </xf>
    <xf numFmtId="174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43" fontId="0" fillId="0" borderId="8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0" fontId="0" fillId="0" borderId="34" xfId="0" applyBorder="1" applyAlignment="1">
      <alignment/>
    </xf>
    <xf numFmtId="0" fontId="12" fillId="0" borderId="3" xfId="0" applyFont="1" applyBorder="1" applyAlignment="1">
      <alignment/>
    </xf>
    <xf numFmtId="2" fontId="12" fillId="0" borderId="27" xfId="0" applyNumberFormat="1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5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9" fontId="0" fillId="0" borderId="8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4" fontId="0" fillId="0" borderId="0" xfId="22" applyNumberFormat="1" applyBorder="1" applyAlignment="1">
      <alignment/>
    </xf>
    <xf numFmtId="43" fontId="0" fillId="0" borderId="0" xfId="21" applyBorder="1" applyAlignment="1">
      <alignment/>
    </xf>
    <xf numFmtId="0" fontId="27" fillId="0" borderId="0" xfId="0" applyFont="1" applyBorder="1" applyAlignment="1">
      <alignment/>
    </xf>
    <xf numFmtId="43" fontId="12" fillId="0" borderId="23" xfId="21" applyFont="1" applyFill="1" applyBorder="1" applyAlignment="1">
      <alignment horizontal="centerContinuous"/>
    </xf>
    <xf numFmtId="174" fontId="12" fillId="0" borderId="30" xfId="22" applyNumberFormat="1" applyFont="1" applyBorder="1" applyAlignment="1">
      <alignment horizontal="center" vertical="center" wrapText="1"/>
    </xf>
    <xf numFmtId="174" fontId="12" fillId="0" borderId="10" xfId="22" applyNumberFormat="1" applyFont="1" applyBorder="1" applyAlignment="1">
      <alignment horizontal="center" vertical="center" wrapText="1"/>
    </xf>
    <xf numFmtId="174" fontId="0" fillId="0" borderId="10" xfId="22" applyNumberFormat="1" applyBorder="1" applyAlignment="1">
      <alignment wrapText="1"/>
    </xf>
    <xf numFmtId="43" fontId="0" fillId="0" borderId="10" xfId="21" applyBorder="1" applyAlignment="1">
      <alignment wrapText="1"/>
    </xf>
    <xf numFmtId="174" fontId="0" fillId="0" borderId="8" xfId="22" applyNumberFormat="1" applyBorder="1" applyAlignment="1">
      <alignment wrapText="1"/>
    </xf>
    <xf numFmtId="43" fontId="0" fillId="0" borderId="8" xfId="21" applyBorder="1" applyAlignment="1">
      <alignment wrapText="1"/>
    </xf>
    <xf numFmtId="174" fontId="0" fillId="0" borderId="8" xfId="22" applyNumberFormat="1" applyFont="1" applyBorder="1" applyAlignment="1">
      <alignment vertical="center" wrapText="1"/>
    </xf>
    <xf numFmtId="174" fontId="12" fillId="0" borderId="8" xfId="22" applyNumberFormat="1" applyFont="1" applyBorder="1" applyAlignment="1">
      <alignment vertical="center"/>
    </xf>
    <xf numFmtId="4" fontId="12" fillId="0" borderId="8" xfId="22" applyNumberFormat="1" applyFont="1" applyBorder="1" applyAlignment="1">
      <alignment vertical="center" wrapText="1"/>
    </xf>
    <xf numFmtId="0" fontId="0" fillId="0" borderId="8" xfId="0" applyFont="1" applyBorder="1" applyAlignment="1">
      <alignment horizontal="left" wrapText="1"/>
    </xf>
    <xf numFmtId="43" fontId="0" fillId="0" borderId="8" xfId="21" applyBorder="1" applyAlignment="1">
      <alignment/>
    </xf>
    <xf numFmtId="2" fontId="0" fillId="0" borderId="8" xfId="0" applyNumberFormat="1" applyBorder="1" applyAlignment="1">
      <alignment/>
    </xf>
    <xf numFmtId="0" fontId="12" fillId="0" borderId="0" xfId="0" applyFont="1" applyBorder="1" applyAlignment="1">
      <alignment horizontal="left" wrapText="1"/>
    </xf>
    <xf numFmtId="174" fontId="12" fillId="0" borderId="0" xfId="22" applyNumberFormat="1" applyFont="1" applyBorder="1" applyAlignment="1">
      <alignment vertical="center"/>
    </xf>
    <xf numFmtId="4" fontId="12" fillId="0" borderId="0" xfId="22" applyNumberFormat="1" applyFont="1" applyBorder="1" applyAlignment="1">
      <alignment vertical="center"/>
    </xf>
    <xf numFmtId="0" fontId="12" fillId="0" borderId="15" xfId="0" applyFont="1" applyBorder="1" applyAlignment="1">
      <alignment horizontal="left" wrapText="1"/>
    </xf>
    <xf numFmtId="4" fontId="12" fillId="0" borderId="15" xfId="22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174" fontId="0" fillId="0" borderId="0" xfId="22" applyNumberFormat="1" applyFont="1" applyBorder="1" applyAlignment="1">
      <alignment horizontal="center" vertical="center"/>
    </xf>
    <xf numFmtId="43" fontId="0" fillId="0" borderId="0" xfId="21" applyFont="1" applyBorder="1" applyAlignment="1">
      <alignment horizontal="center" vertical="center"/>
    </xf>
    <xf numFmtId="4" fontId="12" fillId="0" borderId="4" xfId="22" applyNumberFormat="1" applyFont="1" applyBorder="1" applyAlignment="1">
      <alignment vertical="center"/>
    </xf>
    <xf numFmtId="174" fontId="12" fillId="0" borderId="12" xfId="22" applyNumberFormat="1" applyFont="1" applyBorder="1" applyAlignment="1">
      <alignment vertical="center"/>
    </xf>
    <xf numFmtId="0" fontId="12" fillId="0" borderId="8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3" fontId="26" fillId="0" borderId="0" xfId="21" applyFont="1" applyBorder="1" applyAlignment="1">
      <alignment horizontal="left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8" xfId="0" applyNumberFormat="1" applyBorder="1" applyAlignment="1">
      <alignment horizontal="center"/>
    </xf>
    <xf numFmtId="2" fontId="12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70" fontId="12" fillId="0" borderId="0" xfId="21" applyNumberFormat="1" applyFont="1" applyBorder="1" applyAlignment="1">
      <alignment wrapText="1"/>
    </xf>
    <xf numFmtId="170" fontId="0" fillId="0" borderId="0" xfId="21" applyNumberFormat="1" applyFont="1" applyBorder="1" applyAlignment="1">
      <alignment wrapText="1"/>
    </xf>
    <xf numFmtId="0" fontId="10" fillId="0" borderId="16" xfId="0" applyFont="1" applyBorder="1" applyAlignment="1">
      <alignment horizontal="centerContinuous" wrapText="1"/>
    </xf>
    <xf numFmtId="178" fontId="0" fillId="0" borderId="18" xfId="21" applyNumberFormat="1" applyFont="1" applyBorder="1" applyAlignment="1">
      <alignment vertical="center" wrapText="1"/>
    </xf>
    <xf numFmtId="174" fontId="12" fillId="0" borderId="8" xfId="22" applyNumberFormat="1" applyFont="1" applyBorder="1" applyAlignment="1">
      <alignment horizontal="right" vertical="center" wrapText="1"/>
    </xf>
    <xf numFmtId="43" fontId="12" fillId="0" borderId="8" xfId="21" applyFont="1" applyBorder="1" applyAlignment="1">
      <alignment horizontal="right" vertical="center" wrapText="1"/>
    </xf>
    <xf numFmtId="43" fontId="12" fillId="0" borderId="12" xfId="21" applyFont="1" applyBorder="1" applyAlignment="1">
      <alignment horizontal="right" vertical="center"/>
    </xf>
    <xf numFmtId="4" fontId="12" fillId="0" borderId="12" xfId="22" applyNumberFormat="1" applyFont="1" applyBorder="1" applyAlignment="1">
      <alignment horizontal="right" vertical="center"/>
    </xf>
    <xf numFmtId="2" fontId="0" fillId="0" borderId="8" xfId="21" applyNumberFormat="1" applyFont="1" applyBorder="1" applyAlignment="1">
      <alignment horizontal="right" vertical="center" wrapText="1"/>
    </xf>
    <xf numFmtId="2" fontId="12" fillId="0" borderId="8" xfId="22" applyNumberFormat="1" applyFont="1" applyBorder="1" applyAlignment="1">
      <alignment horizontal="right" vertical="center" wrapText="1"/>
    </xf>
    <xf numFmtId="2" fontId="12" fillId="0" borderId="8" xfId="21" applyNumberFormat="1" applyFont="1" applyBorder="1" applyAlignment="1">
      <alignment horizontal="right" vertical="center" wrapText="1"/>
    </xf>
    <xf numFmtId="2" fontId="0" fillId="0" borderId="8" xfId="21" applyNumberFormat="1" applyBorder="1" applyAlignment="1">
      <alignment horizontal="right" vertical="center"/>
    </xf>
    <xf numFmtId="2" fontId="0" fillId="0" borderId="8" xfId="22" applyNumberFormat="1" applyFont="1" applyBorder="1" applyAlignment="1">
      <alignment horizontal="right" vertical="center"/>
    </xf>
    <xf numFmtId="2" fontId="0" fillId="0" borderId="8" xfId="21" applyNumberFormat="1" applyFont="1" applyBorder="1" applyAlignment="1">
      <alignment horizontal="right" vertical="center"/>
    </xf>
    <xf numFmtId="2" fontId="0" fillId="0" borderId="8" xfId="22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12" fillId="0" borderId="4" xfId="21" applyNumberFormat="1" applyFont="1" applyBorder="1" applyAlignment="1">
      <alignment horizontal="right" vertical="center"/>
    </xf>
    <xf numFmtId="2" fontId="12" fillId="0" borderId="12" xfId="21" applyNumberFormat="1" applyFont="1" applyBorder="1" applyAlignment="1">
      <alignment horizontal="right" vertical="center"/>
    </xf>
    <xf numFmtId="2" fontId="12" fillId="0" borderId="12" xfId="22" applyNumberFormat="1" applyFont="1" applyBorder="1" applyAlignment="1">
      <alignment horizontal="right" vertical="center"/>
    </xf>
    <xf numFmtId="2" fontId="0" fillId="0" borderId="12" xfId="22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8" xfId="21" applyNumberFormat="1" applyBorder="1" applyAlignment="1">
      <alignment horizontal="right" vertical="center"/>
    </xf>
    <xf numFmtId="2" fontId="0" fillId="0" borderId="18" xfId="22" applyNumberFormat="1" applyFont="1" applyBorder="1" applyAlignment="1">
      <alignment horizontal="right" vertical="center"/>
    </xf>
    <xf numFmtId="2" fontId="0" fillId="0" borderId="18" xfId="21" applyNumberFormat="1" applyFont="1" applyBorder="1" applyAlignment="1">
      <alignment horizontal="right" vertical="center"/>
    </xf>
    <xf numFmtId="2" fontId="0" fillId="0" borderId="18" xfId="22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12" fillId="0" borderId="19" xfId="21" applyNumberFormat="1" applyFont="1" applyBorder="1" applyAlignment="1">
      <alignment horizontal="right" vertical="center"/>
    </xf>
    <xf numFmtId="2" fontId="12" fillId="0" borderId="15" xfId="22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2" fontId="0" fillId="0" borderId="8" xfId="22" applyNumberFormat="1" applyFont="1" applyBorder="1" applyAlignment="1">
      <alignment horizontal="right" vertical="center" wrapText="1"/>
    </xf>
    <xf numFmtId="2" fontId="12" fillId="0" borderId="8" xfId="22" applyNumberFormat="1" applyFont="1" applyBorder="1" applyAlignment="1">
      <alignment horizontal="right" vertical="center"/>
    </xf>
    <xf numFmtId="2" fontId="12" fillId="0" borderId="0" xfId="22" applyNumberFormat="1" applyFont="1" applyBorder="1" applyAlignment="1">
      <alignment horizontal="right" vertical="center"/>
    </xf>
    <xf numFmtId="2" fontId="12" fillId="0" borderId="0" xfId="21" applyNumberFormat="1" applyFont="1" applyBorder="1" applyAlignment="1">
      <alignment horizontal="right" vertical="center"/>
    </xf>
    <xf numFmtId="4" fontId="0" fillId="0" borderId="8" xfId="22" applyNumberFormat="1" applyFont="1" applyBorder="1" applyAlignment="1">
      <alignment horizontal="right" vertical="center" wrapText="1"/>
    </xf>
    <xf numFmtId="3" fontId="0" fillId="0" borderId="8" xfId="22" applyNumberFormat="1" applyFont="1" applyFill="1" applyBorder="1" applyAlignment="1">
      <alignment horizontal="right" vertical="center"/>
    </xf>
    <xf numFmtId="174" fontId="0" fillId="0" borderId="8" xfId="22" applyNumberFormat="1" applyFont="1" applyFill="1" applyBorder="1" applyAlignment="1">
      <alignment horizontal="right" vertical="center"/>
    </xf>
    <xf numFmtId="174" fontId="0" fillId="0" borderId="8" xfId="22" applyNumberFormat="1" applyBorder="1" applyAlignment="1">
      <alignment horizontal="right" vertical="center"/>
    </xf>
    <xf numFmtId="174" fontId="0" fillId="0" borderId="8" xfId="22" applyNumberFormat="1" applyFont="1" applyBorder="1" applyAlignment="1">
      <alignment horizontal="right" vertical="center"/>
    </xf>
    <xf numFmtId="4" fontId="12" fillId="0" borderId="4" xfId="22" applyNumberFormat="1" applyFont="1" applyBorder="1" applyAlignment="1">
      <alignment horizontal="right" vertical="center"/>
    </xf>
    <xf numFmtId="174" fontId="12" fillId="0" borderId="12" xfId="22" applyNumberFormat="1" applyFont="1" applyBorder="1" applyAlignment="1">
      <alignment horizontal="right" vertical="center"/>
    </xf>
    <xf numFmtId="3" fontId="12" fillId="0" borderId="12" xfId="22" applyNumberFormat="1" applyFont="1" applyBorder="1" applyAlignment="1">
      <alignment horizontal="right" vertical="center"/>
    </xf>
    <xf numFmtId="43" fontId="0" fillId="0" borderId="12" xfId="21" applyFont="1" applyBorder="1" applyAlignment="1">
      <alignment horizontal="right" vertical="center"/>
    </xf>
    <xf numFmtId="3" fontId="12" fillId="0" borderId="12" xfId="22" applyNumberFormat="1" applyFont="1" applyBorder="1" applyAlignment="1">
      <alignment horizontal="right" vertical="center"/>
    </xf>
    <xf numFmtId="4" fontId="12" fillId="0" borderId="15" xfId="22" applyNumberFormat="1" applyFont="1" applyBorder="1" applyAlignment="1">
      <alignment horizontal="right" vertical="center"/>
    </xf>
    <xf numFmtId="4" fontId="19" fillId="0" borderId="8" xfId="18" applyNumberFormat="1" applyFont="1" applyFill="1" applyBorder="1" applyAlignment="1">
      <alignment horizontal="right" vertical="center" wrapText="1"/>
      <protection/>
    </xf>
    <xf numFmtId="4" fontId="19" fillId="0" borderId="18" xfId="18" applyNumberFormat="1" applyFont="1" applyFill="1" applyBorder="1" applyAlignment="1">
      <alignment horizontal="right" vertical="center" wrapText="1"/>
      <protection/>
    </xf>
    <xf numFmtId="4" fontId="26" fillId="0" borderId="4" xfId="18" applyNumberFormat="1" applyFont="1" applyFill="1" applyBorder="1" applyAlignment="1">
      <alignment horizontal="right" vertical="center" wrapText="1"/>
      <protection/>
    </xf>
    <xf numFmtId="4" fontId="0" fillId="0" borderId="8" xfId="18" applyNumberFormat="1" applyFont="1" applyFill="1" applyBorder="1" applyAlignment="1">
      <alignment horizontal="right" vertical="center" wrapText="1"/>
      <protection/>
    </xf>
    <xf numFmtId="4" fontId="0" fillId="0" borderId="18" xfId="18" applyNumberFormat="1" applyFont="1" applyFill="1" applyBorder="1" applyAlignment="1">
      <alignment horizontal="right" vertical="center" wrapText="1"/>
      <protection/>
    </xf>
    <xf numFmtId="4" fontId="26" fillId="0" borderId="24" xfId="18" applyNumberFormat="1" applyFont="1" applyFill="1" applyBorder="1" applyAlignment="1">
      <alignment horizontal="right" vertical="center" wrapText="1"/>
      <protection/>
    </xf>
    <xf numFmtId="171" fontId="0" fillId="0" borderId="18" xfId="18" applyNumberFormat="1" applyFont="1" applyBorder="1" applyAlignment="1">
      <alignment vertical="center" wrapText="1"/>
      <protection/>
    </xf>
    <xf numFmtId="43" fontId="0" fillId="0" borderId="8" xfId="0" applyNumberFormat="1" applyBorder="1" applyAlignment="1">
      <alignment/>
    </xf>
    <xf numFmtId="43" fontId="0" fillId="0" borderId="8" xfId="21" applyNumberFormat="1" applyFont="1" applyBorder="1" applyAlignment="1">
      <alignment horizontal="right" vertical="center"/>
    </xf>
    <xf numFmtId="43" fontId="0" fillId="0" borderId="8" xfId="22" applyNumberFormat="1" applyFont="1" applyBorder="1" applyAlignment="1">
      <alignment horizontal="right" vertical="center"/>
    </xf>
    <xf numFmtId="0" fontId="0" fillId="0" borderId="8" xfId="0" applyFill="1" applyBorder="1" applyAlignment="1">
      <alignment horizontal="left" wrapText="1"/>
    </xf>
    <xf numFmtId="4" fontId="0" fillId="0" borderId="8" xfId="22" applyNumberFormat="1" applyFont="1" applyFill="1" applyBorder="1" applyAlignment="1">
      <alignment horizontal="center"/>
    </xf>
    <xf numFmtId="2" fontId="0" fillId="0" borderId="8" xfId="21" applyNumberFormat="1" applyFont="1" applyFill="1" applyBorder="1" applyAlignment="1">
      <alignment horizontal="right" vertical="center"/>
    </xf>
    <xf numFmtId="2" fontId="0" fillId="0" borderId="8" xfId="22" applyNumberFormat="1" applyFont="1" applyFill="1" applyBorder="1" applyAlignment="1">
      <alignment horizontal="right" vertical="center"/>
    </xf>
    <xf numFmtId="2" fontId="0" fillId="0" borderId="8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8" xfId="18" applyNumberFormat="1" applyFont="1" applyBorder="1" applyAlignment="1">
      <alignment vertical="center" wrapText="1"/>
      <protection/>
    </xf>
    <xf numFmtId="43" fontId="12" fillId="0" borderId="0" xfId="21" applyFont="1" applyFill="1" applyBorder="1" applyAlignment="1">
      <alignment horizontal="center" vertical="center"/>
    </xf>
    <xf numFmtId="43" fontId="12" fillId="0" borderId="0" xfId="21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0" fillId="0" borderId="31" xfId="0" applyBorder="1" applyAlignment="1">
      <alignment/>
    </xf>
    <xf numFmtId="4" fontId="12" fillId="0" borderId="8" xfId="22" applyNumberFormat="1" applyFont="1" applyBorder="1" applyAlignment="1">
      <alignment horizontal="right" vertical="center"/>
    </xf>
    <xf numFmtId="0" fontId="12" fillId="0" borderId="8" xfId="22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/>
    </xf>
    <xf numFmtId="43" fontId="0" fillId="0" borderId="8" xfId="22" applyNumberFormat="1" applyFont="1" applyBorder="1" applyAlignment="1">
      <alignment horizontal="center" vertical="center"/>
    </xf>
    <xf numFmtId="43" fontId="0" fillId="0" borderId="8" xfId="21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4" fontId="23" fillId="0" borderId="0" xfId="0" applyNumberFormat="1" applyFont="1" applyBorder="1" applyAlignment="1">
      <alignment/>
    </xf>
    <xf numFmtId="174" fontId="23" fillId="0" borderId="0" xfId="22" applyNumberFormat="1" applyFont="1" applyBorder="1" applyAlignment="1">
      <alignment/>
    </xf>
    <xf numFmtId="43" fontId="23" fillId="0" borderId="0" xfId="21" applyFont="1" applyBorder="1" applyAlignment="1">
      <alignment/>
    </xf>
    <xf numFmtId="0" fontId="23" fillId="0" borderId="0" xfId="0" applyFont="1" applyAlignment="1">
      <alignment/>
    </xf>
    <xf numFmtId="0" fontId="0" fillId="0" borderId="3" xfId="0" applyFont="1" applyFill="1" applyBorder="1" applyAlignment="1">
      <alignment horizontal="left" wrapText="1"/>
    </xf>
    <xf numFmtId="4" fontId="0" fillId="0" borderId="4" xfId="0" applyNumberFormat="1" applyBorder="1" applyAlignment="1">
      <alignment/>
    </xf>
    <xf numFmtId="2" fontId="0" fillId="0" borderId="4" xfId="22" applyNumberFormat="1" applyBorder="1" applyAlignment="1">
      <alignment/>
    </xf>
    <xf numFmtId="2" fontId="12" fillId="0" borderId="4" xfId="21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4" fontId="26" fillId="0" borderId="3" xfId="18" applyNumberFormat="1" applyFont="1" applyBorder="1" applyAlignment="1">
      <alignment horizontal="right" vertical="center" wrapText="1"/>
      <protection/>
    </xf>
    <xf numFmtId="4" fontId="26" fillId="0" borderId="4" xfId="18" applyNumberFormat="1" applyFont="1" applyBorder="1" applyAlignment="1">
      <alignment horizontal="right" vertical="center" wrapText="1"/>
      <protection/>
    </xf>
    <xf numFmtId="4" fontId="26" fillId="0" borderId="23" xfId="18" applyNumberFormat="1" applyFont="1" applyBorder="1" applyAlignment="1">
      <alignment horizontal="right" vertical="center" wrapText="1"/>
      <protection/>
    </xf>
    <xf numFmtId="0" fontId="22" fillId="0" borderId="0" xfId="0" applyFont="1" applyAlignment="1">
      <alignment/>
    </xf>
    <xf numFmtId="43" fontId="12" fillId="0" borderId="8" xfId="22" applyNumberFormat="1" applyFont="1" applyBorder="1" applyAlignment="1">
      <alignment horizontal="right" vertical="center"/>
    </xf>
    <xf numFmtId="178" fontId="12" fillId="0" borderId="8" xfId="22" applyNumberFormat="1" applyFont="1" applyBorder="1" applyAlignment="1">
      <alignment horizontal="right" vertical="center"/>
    </xf>
    <xf numFmtId="178" fontId="12" fillId="0" borderId="8" xfId="22" applyNumberFormat="1" applyFont="1" applyBorder="1" applyAlignment="1">
      <alignment horizontal="center" vertical="center"/>
    </xf>
    <xf numFmtId="4" fontId="0" fillId="0" borderId="8" xfId="22" applyNumberFormat="1" applyBorder="1" applyAlignment="1">
      <alignment horizontal="right" vertical="center"/>
    </xf>
    <xf numFmtId="4" fontId="12" fillId="0" borderId="0" xfId="22" applyNumberFormat="1" applyFont="1" applyBorder="1" applyAlignment="1">
      <alignment horizontal="right" vertical="center"/>
    </xf>
    <xf numFmtId="171" fontId="0" fillId="0" borderId="1" xfId="21" applyNumberFormat="1" applyFont="1" applyBorder="1" applyAlignment="1">
      <alignment wrapText="1"/>
    </xf>
    <xf numFmtId="4" fontId="26" fillId="0" borderId="41" xfId="18" applyNumberFormat="1" applyFont="1" applyBorder="1" applyAlignment="1">
      <alignment horizontal="right" vertical="center" wrapText="1"/>
      <protection/>
    </xf>
    <xf numFmtId="4" fontId="0" fillId="0" borderId="4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2" fillId="0" borderId="4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43" fontId="20" fillId="0" borderId="0" xfId="21" applyFont="1" applyBorder="1" applyAlignment="1">
      <alignment/>
    </xf>
    <xf numFmtId="43" fontId="28" fillId="0" borderId="0" xfId="21" applyFont="1" applyBorder="1" applyAlignment="1">
      <alignment wrapText="1"/>
    </xf>
    <xf numFmtId="0" fontId="12" fillId="0" borderId="0" xfId="0" applyFont="1" applyBorder="1" applyAlignment="1">
      <alignment wrapText="1"/>
    </xf>
    <xf numFmtId="4" fontId="26" fillId="0" borderId="41" xfId="18" applyNumberFormat="1" applyFont="1" applyBorder="1" applyAlignment="1">
      <alignment horizontal="right" vertical="center" wrapText="1"/>
      <protection/>
    </xf>
    <xf numFmtId="43" fontId="28" fillId="0" borderId="5" xfId="21" applyFont="1" applyBorder="1" applyAlignment="1">
      <alignment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28" fillId="0" borderId="4" xfId="0" applyNumberFormat="1" applyFont="1" applyBorder="1" applyAlignment="1">
      <alignment/>
    </xf>
    <xf numFmtId="178" fontId="0" fillId="0" borderId="8" xfId="0" applyNumberFormat="1" applyBorder="1" applyAlignment="1">
      <alignment horizontal="center" vertical="center"/>
    </xf>
    <xf numFmtId="4" fontId="12" fillId="0" borderId="5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45" xfId="0" applyBorder="1" applyAlignment="1">
      <alignment/>
    </xf>
    <xf numFmtId="43" fontId="0" fillId="0" borderId="46" xfId="0" applyNumberFormat="1" applyBorder="1" applyAlignment="1">
      <alignment/>
    </xf>
    <xf numFmtId="43" fontId="0" fillId="0" borderId="6" xfId="0" applyNumberFormat="1" applyBorder="1" applyAlignment="1">
      <alignment/>
    </xf>
    <xf numFmtId="0" fontId="12" fillId="0" borderId="22" xfId="0" applyFont="1" applyBorder="1" applyAlignment="1">
      <alignment/>
    </xf>
    <xf numFmtId="2" fontId="12" fillId="0" borderId="15" xfId="0" applyNumberFormat="1" applyFont="1" applyBorder="1" applyAlignment="1">
      <alignment horizontal="center"/>
    </xf>
    <xf numFmtId="4" fontId="0" fillId="0" borderId="8" xfId="21" applyNumberFormat="1" applyFont="1" applyBorder="1" applyAlignment="1">
      <alignment horizontal="right" vertical="center" wrapText="1"/>
    </xf>
    <xf numFmtId="4" fontId="0" fillId="0" borderId="8" xfId="21" applyNumberFormat="1" applyBorder="1" applyAlignment="1">
      <alignment horizontal="right" vertical="center"/>
    </xf>
    <xf numFmtId="4" fontId="0" fillId="0" borderId="8" xfId="21" applyNumberFormat="1" applyFont="1" applyFill="1" applyBorder="1" applyAlignment="1">
      <alignment horizontal="right" vertical="center"/>
    </xf>
    <xf numFmtId="4" fontId="12" fillId="0" borderId="4" xfId="21" applyNumberFormat="1" applyFont="1" applyBorder="1" applyAlignment="1">
      <alignment horizontal="right" vertical="center"/>
    </xf>
    <xf numFmtId="4" fontId="0" fillId="0" borderId="8" xfId="21" applyNumberFormat="1" applyFont="1" applyBorder="1" applyAlignment="1">
      <alignment horizontal="right" vertical="center"/>
    </xf>
    <xf numFmtId="4" fontId="12" fillId="0" borderId="19" xfId="21" applyNumberFormat="1" applyFont="1" applyBorder="1" applyAlignment="1">
      <alignment horizontal="right" vertical="center"/>
    </xf>
    <xf numFmtId="171" fontId="0" fillId="0" borderId="0" xfId="18" applyNumberFormat="1" applyFont="1" applyBorder="1" applyAlignment="1">
      <alignment wrapText="1"/>
      <protection/>
    </xf>
    <xf numFmtId="0" fontId="12" fillId="0" borderId="47" xfId="0" applyFont="1" applyFill="1" applyBorder="1" applyAlignment="1">
      <alignment horizontal="centerContinuous" vertical="center"/>
    </xf>
    <xf numFmtId="43" fontId="12" fillId="0" borderId="47" xfId="2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2" fontId="0" fillId="0" borderId="9" xfId="0" applyNumberFormat="1" applyBorder="1" applyAlignment="1">
      <alignment/>
    </xf>
    <xf numFmtId="0" fontId="12" fillId="0" borderId="16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/>
    </xf>
    <xf numFmtId="171" fontId="0" fillId="0" borderId="40" xfId="18" applyNumberFormat="1" applyFont="1" applyBorder="1" applyAlignment="1">
      <alignment wrapText="1"/>
      <protection/>
    </xf>
    <xf numFmtId="43" fontId="0" fillId="0" borderId="48" xfId="21" applyFont="1" applyBorder="1" applyAlignment="1">
      <alignment wrapText="1"/>
    </xf>
    <xf numFmtId="4" fontId="26" fillId="0" borderId="6" xfId="18" applyNumberFormat="1" applyFont="1" applyBorder="1" applyAlignment="1">
      <alignment horizontal="right" vertical="center" wrapText="1"/>
      <protection/>
    </xf>
    <xf numFmtId="4" fontId="26" fillId="0" borderId="49" xfId="18" applyNumberFormat="1" applyFont="1" applyBorder="1" applyAlignment="1">
      <alignment horizontal="right" vertical="center" wrapText="1"/>
      <protection/>
    </xf>
    <xf numFmtId="43" fontId="0" fillId="0" borderId="12" xfId="21" applyFont="1" applyBorder="1" applyAlignment="1">
      <alignment wrapText="1"/>
    </xf>
    <xf numFmtId="0" fontId="12" fillId="0" borderId="2" xfId="0" applyFont="1" applyFill="1" applyBorder="1" applyAlignment="1">
      <alignment horizontal="centerContinuous" vertical="center"/>
    </xf>
    <xf numFmtId="43" fontId="12" fillId="0" borderId="10" xfId="21" applyFont="1" applyFill="1" applyBorder="1" applyAlignment="1">
      <alignment horizontal="centerContinuous" vertical="center"/>
    </xf>
    <xf numFmtId="43" fontId="0" fillId="0" borderId="0" xfId="21" applyFont="1" applyBorder="1" applyAlignment="1">
      <alignment wrapText="1"/>
    </xf>
    <xf numFmtId="43" fontId="0" fillId="0" borderId="0" xfId="21" applyNumberFormat="1" applyFont="1" applyBorder="1" applyAlignment="1">
      <alignment wrapText="1"/>
    </xf>
    <xf numFmtId="171" fontId="0" fillId="0" borderId="0" xfId="21" applyNumberFormat="1" applyFont="1" applyBorder="1" applyAlignment="1">
      <alignment horizontal="right" wrapText="1"/>
    </xf>
    <xf numFmtId="170" fontId="0" fillId="0" borderId="0" xfId="21" applyNumberFormat="1" applyFont="1" applyBorder="1" applyAlignment="1">
      <alignment horizontal="center" wrapText="1"/>
    </xf>
    <xf numFmtId="170" fontId="0" fillId="0" borderId="0" xfId="21" applyNumberFormat="1" applyFont="1" applyBorder="1" applyAlignment="1">
      <alignment wrapText="1"/>
    </xf>
    <xf numFmtId="4" fontId="26" fillId="0" borderId="0" xfId="18" applyNumberFormat="1" applyFont="1" applyBorder="1" applyAlignment="1">
      <alignment horizontal="right" vertical="center" wrapText="1"/>
      <protection/>
    </xf>
    <xf numFmtId="43" fontId="12" fillId="0" borderId="1" xfId="21" applyFont="1" applyBorder="1" applyAlignment="1">
      <alignment horizontal="center" vertical="center"/>
    </xf>
    <xf numFmtId="171" fontId="0" fillId="0" borderId="21" xfId="21" applyNumberFormat="1" applyFont="1" applyBorder="1" applyAlignment="1">
      <alignment wrapText="1"/>
    </xf>
    <xf numFmtId="43" fontId="0" fillId="0" borderId="12" xfId="21" applyFont="1" applyBorder="1" applyAlignment="1">
      <alignment wrapText="1"/>
    </xf>
    <xf numFmtId="170" fontId="0" fillId="0" borderId="8" xfId="21" applyNumberFormat="1" applyFont="1" applyBorder="1" applyAlignment="1">
      <alignment wrapText="1"/>
    </xf>
    <xf numFmtId="4" fontId="26" fillId="0" borderId="6" xfId="18" applyNumberFormat="1" applyFont="1" applyBorder="1" applyAlignment="1">
      <alignment horizontal="right" vertical="center" wrapText="1"/>
      <protection/>
    </xf>
    <xf numFmtId="0" fontId="12" fillId="0" borderId="2" xfId="0" applyFont="1" applyFill="1" applyBorder="1" applyAlignment="1">
      <alignment horizontal="centerContinuous" vertical="center"/>
    </xf>
    <xf numFmtId="0" fontId="12" fillId="0" borderId="47" xfId="0" applyFont="1" applyFill="1" applyBorder="1" applyAlignment="1">
      <alignment horizontal="centerContinuous" vertical="center"/>
    </xf>
    <xf numFmtId="0" fontId="12" fillId="0" borderId="47" xfId="0" applyFont="1" applyFill="1" applyBorder="1" applyAlignment="1">
      <alignment horizontal="left" vertical="center"/>
    </xf>
    <xf numFmtId="43" fontId="12" fillId="0" borderId="47" xfId="21" applyFont="1" applyFill="1" applyBorder="1" applyAlignment="1">
      <alignment horizontal="centerContinuous" vertical="center"/>
    </xf>
    <xf numFmtId="4" fontId="26" fillId="0" borderId="22" xfId="18" applyNumberFormat="1" applyFont="1" applyBorder="1" applyAlignment="1">
      <alignment horizontal="right" vertical="center" wrapText="1"/>
      <protection/>
    </xf>
    <xf numFmtId="2" fontId="0" fillId="0" borderId="0" xfId="21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vertical="center"/>
    </xf>
    <xf numFmtId="178" fontId="0" fillId="0" borderId="21" xfId="21" applyNumberFormat="1" applyFont="1" applyBorder="1" applyAlignment="1">
      <alignment horizontal="right" vertical="center" wrapText="1"/>
    </xf>
    <xf numFmtId="43" fontId="12" fillId="0" borderId="27" xfId="21" applyFont="1" applyFill="1" applyBorder="1" applyAlignment="1">
      <alignment horizontal="centerContinuous" vertical="center"/>
    </xf>
    <xf numFmtId="2" fontId="0" fillId="0" borderId="18" xfId="21" applyNumberFormat="1" applyFont="1" applyBorder="1" applyAlignment="1">
      <alignment vertical="center" wrapText="1"/>
    </xf>
    <xf numFmtId="4" fontId="26" fillId="0" borderId="50" xfId="18" applyNumberFormat="1" applyFont="1" applyBorder="1" applyAlignment="1">
      <alignment horizontal="right" vertical="center" wrapText="1"/>
      <protection/>
    </xf>
    <xf numFmtId="0" fontId="12" fillId="0" borderId="2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0" fillId="0" borderId="1" xfId="22" applyNumberFormat="1" applyFont="1" applyBorder="1" applyAlignment="1">
      <alignment vertical="center" wrapText="1"/>
    </xf>
    <xf numFmtId="3" fontId="12" fillId="0" borderId="1" xfId="22" applyNumberFormat="1" applyFont="1" applyBorder="1" applyAlignment="1">
      <alignment vertical="center"/>
    </xf>
    <xf numFmtId="3" fontId="12" fillId="0" borderId="1" xfId="22" applyNumberFormat="1" applyFont="1" applyBorder="1" applyAlignment="1">
      <alignment vertical="center" wrapText="1"/>
    </xf>
    <xf numFmtId="2" fontId="12" fillId="0" borderId="1" xfId="22" applyNumberFormat="1" applyFont="1" applyBorder="1" applyAlignment="1">
      <alignment horizontal="right" vertical="center" wrapText="1"/>
    </xf>
    <xf numFmtId="2" fontId="0" fillId="0" borderId="1" xfId="22" applyNumberFormat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2" fontId="12" fillId="0" borderId="41" xfId="21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22" applyNumberFormat="1" applyFont="1" applyBorder="1" applyAlignment="1">
      <alignment vertical="center" wrapText="1"/>
    </xf>
    <xf numFmtId="3" fontId="12" fillId="0" borderId="0" xfId="22" applyNumberFormat="1" applyFont="1" applyBorder="1" applyAlignment="1">
      <alignment vertical="center"/>
    </xf>
    <xf numFmtId="3" fontId="12" fillId="0" borderId="0" xfId="22" applyNumberFormat="1" applyFont="1" applyBorder="1" applyAlignment="1">
      <alignment vertical="center" wrapText="1"/>
    </xf>
    <xf numFmtId="2" fontId="12" fillId="0" borderId="0" xfId="22" applyNumberFormat="1" applyFont="1" applyBorder="1" applyAlignment="1">
      <alignment horizontal="right" vertical="center" wrapText="1"/>
    </xf>
    <xf numFmtId="2" fontId="0" fillId="0" borderId="0" xfId="22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40" xfId="22" applyNumberFormat="1" applyFont="1" applyBorder="1" applyAlignment="1">
      <alignment horizontal="right" vertical="center"/>
    </xf>
    <xf numFmtId="3" fontId="0" fillId="0" borderId="44" xfId="22" applyNumberFormat="1" applyFont="1" applyBorder="1" applyAlignment="1">
      <alignment vertical="center" wrapText="1"/>
    </xf>
    <xf numFmtId="3" fontId="12" fillId="0" borderId="44" xfId="22" applyNumberFormat="1" applyFont="1" applyBorder="1" applyAlignment="1">
      <alignment vertical="center"/>
    </xf>
    <xf numFmtId="3" fontId="12" fillId="0" borderId="44" xfId="22" applyNumberFormat="1" applyFont="1" applyBorder="1" applyAlignment="1">
      <alignment vertical="center" wrapText="1"/>
    </xf>
    <xf numFmtId="2" fontId="12" fillId="0" borderId="44" xfId="22" applyNumberFormat="1" applyFont="1" applyBorder="1" applyAlignment="1">
      <alignment horizontal="right" vertical="center" wrapText="1"/>
    </xf>
    <xf numFmtId="2" fontId="0" fillId="0" borderId="44" xfId="22" applyNumberFormat="1" applyBorder="1" applyAlignment="1">
      <alignment horizontal="right" vertical="center"/>
    </xf>
    <xf numFmtId="2" fontId="0" fillId="0" borderId="44" xfId="0" applyNumberFormat="1" applyFill="1" applyBorder="1" applyAlignment="1">
      <alignment horizontal="right" vertical="center"/>
    </xf>
    <xf numFmtId="2" fontId="12" fillId="0" borderId="15" xfId="21" applyNumberFormat="1" applyFont="1" applyBorder="1" applyAlignment="1">
      <alignment horizontal="right" vertical="center"/>
    </xf>
    <xf numFmtId="2" fontId="12" fillId="0" borderId="17" xfId="22" applyNumberFormat="1" applyFont="1" applyBorder="1" applyAlignment="1">
      <alignment horizontal="right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1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0" fillId="0" borderId="21" xfId="22" applyNumberFormat="1" applyBorder="1" applyAlignment="1">
      <alignment horizontal="right" vertical="center"/>
    </xf>
    <xf numFmtId="2" fontId="12" fillId="0" borderId="23" xfId="21" applyNumberFormat="1" applyFont="1" applyBorder="1" applyAlignment="1">
      <alignment horizontal="right" vertical="center"/>
    </xf>
    <xf numFmtId="2" fontId="12" fillId="0" borderId="24" xfId="21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44" xfId="0" applyNumberFormat="1" applyBorder="1" applyAlignment="1">
      <alignment horizontal="right" vertical="center"/>
    </xf>
    <xf numFmtId="2" fontId="0" fillId="0" borderId="53" xfId="22" applyNumberFormat="1" applyBorder="1" applyAlignment="1">
      <alignment horizontal="right" vertical="center"/>
    </xf>
    <xf numFmtId="0" fontId="12" fillId="0" borderId="54" xfId="0" applyFont="1" applyFill="1" applyBorder="1" applyAlignment="1">
      <alignment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22" applyNumberFormat="1" applyFont="1" applyBorder="1" applyAlignment="1">
      <alignment horizontal="right" vertical="center"/>
    </xf>
    <xf numFmtId="2" fontId="12" fillId="0" borderId="22" xfId="22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 wrapText="1"/>
    </xf>
    <xf numFmtId="2" fontId="0" fillId="0" borderId="1" xfId="22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Continuous"/>
    </xf>
    <xf numFmtId="2" fontId="12" fillId="0" borderId="44" xfId="0" applyNumberFormat="1" applyFont="1" applyBorder="1" applyAlignment="1">
      <alignment horizontal="right" vertical="center"/>
    </xf>
    <xf numFmtId="2" fontId="12" fillId="0" borderId="44" xfId="22" applyNumberFormat="1" applyFont="1" applyBorder="1" applyAlignment="1">
      <alignment horizontal="right" vertical="center"/>
    </xf>
    <xf numFmtId="3" fontId="0" fillId="0" borderId="44" xfId="22" applyNumberFormat="1" applyFont="1" applyBorder="1" applyAlignment="1">
      <alignment vertical="center"/>
    </xf>
    <xf numFmtId="2" fontId="0" fillId="0" borderId="44" xfId="22" applyNumberFormat="1" applyFont="1" applyBorder="1" applyAlignment="1">
      <alignment horizontal="right" vertical="center"/>
    </xf>
    <xf numFmtId="2" fontId="0" fillId="0" borderId="0" xfId="22" applyNumberFormat="1" applyFont="1" applyBorder="1" applyAlignment="1">
      <alignment horizontal="right" vertical="center"/>
    </xf>
    <xf numFmtId="4" fontId="12" fillId="0" borderId="41" xfId="22" applyNumberFormat="1" applyFont="1" applyBorder="1" applyAlignment="1">
      <alignment horizontal="right" vertical="center"/>
    </xf>
    <xf numFmtId="4" fontId="12" fillId="0" borderId="22" xfId="22" applyNumberFormat="1" applyFont="1" applyBorder="1" applyAlignment="1">
      <alignment horizontal="right" vertical="center"/>
    </xf>
    <xf numFmtId="174" fontId="0" fillId="0" borderId="0" xfId="22" applyNumberFormat="1" applyFont="1" applyBorder="1" applyAlignment="1">
      <alignment horizontal="right" vertical="center" wrapText="1"/>
    </xf>
    <xf numFmtId="3" fontId="0" fillId="0" borderId="0" xfId="22" applyNumberFormat="1" applyFont="1" applyBorder="1" applyAlignment="1">
      <alignment horizontal="right" vertical="center"/>
    </xf>
    <xf numFmtId="3" fontId="12" fillId="0" borderId="0" xfId="22" applyNumberFormat="1" applyFont="1" applyBorder="1" applyAlignment="1">
      <alignment horizontal="right" vertical="center"/>
    </xf>
    <xf numFmtId="4" fontId="0" fillId="0" borderId="1" xfId="22" applyNumberFormat="1" applyFont="1" applyBorder="1" applyAlignment="1">
      <alignment vertical="center"/>
    </xf>
    <xf numFmtId="4" fontId="12" fillId="0" borderId="1" xfId="22" applyNumberFormat="1" applyFont="1" applyBorder="1" applyAlignment="1">
      <alignment horizontal="right" vertical="center"/>
    </xf>
    <xf numFmtId="4" fontId="0" fillId="0" borderId="1" xfId="22" applyNumberFormat="1" applyFont="1" applyBorder="1" applyAlignment="1">
      <alignment horizontal="right" vertical="center"/>
    </xf>
    <xf numFmtId="3" fontId="12" fillId="0" borderId="40" xfId="22" applyNumberFormat="1" applyFont="1" applyBorder="1" applyAlignment="1">
      <alignment horizontal="right" vertical="center"/>
    </xf>
    <xf numFmtId="174" fontId="0" fillId="0" borderId="44" xfId="22" applyNumberFormat="1" applyFont="1" applyBorder="1" applyAlignment="1">
      <alignment horizontal="right" vertical="center" wrapText="1"/>
    </xf>
    <xf numFmtId="3" fontId="0" fillId="0" borderId="44" xfId="22" applyNumberFormat="1" applyFont="1" applyBorder="1" applyAlignment="1">
      <alignment horizontal="right" vertical="center"/>
    </xf>
    <xf numFmtId="3" fontId="12" fillId="0" borderId="17" xfId="22" applyNumberFormat="1" applyFont="1" applyBorder="1" applyAlignment="1">
      <alignment horizontal="right" vertical="center"/>
    </xf>
    <xf numFmtId="2" fontId="12" fillId="0" borderId="41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8" xfId="0" applyNumberFormat="1" applyFont="1" applyBorder="1" applyAlignment="1">
      <alignment horizontal="right" vertical="center"/>
    </xf>
    <xf numFmtId="174" fontId="12" fillId="0" borderId="8" xfId="22" applyNumberFormat="1" applyFont="1" applyBorder="1" applyAlignment="1">
      <alignment horizontal="right" vertical="center"/>
    </xf>
    <xf numFmtId="49" fontId="12" fillId="0" borderId="15" xfId="18" applyNumberFormat="1" applyFont="1" applyBorder="1" applyAlignment="1">
      <alignment horizontal="center" vertical="center" wrapText="1"/>
      <protection/>
    </xf>
    <xf numFmtId="0" fontId="26" fillId="0" borderId="55" xfId="0" applyFont="1" applyBorder="1" applyAlignment="1">
      <alignment horizontal="left" vertical="center"/>
    </xf>
    <xf numFmtId="10" fontId="8" fillId="0" borderId="2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7" fillId="0" borderId="0" xfId="0" applyFont="1" applyAlignment="1">
      <alignment horizontal="justify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0" fontId="8" fillId="0" borderId="2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4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28" xfId="0" applyFont="1" applyBorder="1" applyAlignment="1">
      <alignment/>
    </xf>
    <xf numFmtId="49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4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" fontId="8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justify"/>
    </xf>
    <xf numFmtId="0" fontId="8" fillId="0" borderId="27" xfId="0" applyFont="1" applyBorder="1" applyAlignment="1">
      <alignment horizontal="justify"/>
    </xf>
    <xf numFmtId="49" fontId="8" fillId="0" borderId="8" xfId="0" applyNumberFormat="1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/>
    </xf>
    <xf numFmtId="0" fontId="1" fillId="0" borderId="20" xfId="0" applyFont="1" applyFill="1" applyBorder="1" applyAlignment="1">
      <alignment horizontal="justify"/>
    </xf>
    <xf numFmtId="0" fontId="1" fillId="0" borderId="27" xfId="0" applyFont="1" applyFill="1" applyBorder="1" applyAlignment="1">
      <alignment horizontal="justify"/>
    </xf>
    <xf numFmtId="0" fontId="8" fillId="0" borderId="8" xfId="0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/>
    </xf>
    <xf numFmtId="49" fontId="8" fillId="0" borderId="20" xfId="0" applyNumberFormat="1" applyFont="1" applyFill="1" applyBorder="1" applyAlignment="1">
      <alignment horizontal="justify"/>
    </xf>
    <xf numFmtId="49" fontId="8" fillId="0" borderId="27" xfId="0" applyNumberFormat="1" applyFont="1" applyFill="1" applyBorder="1" applyAlignment="1">
      <alignment horizontal="justify"/>
    </xf>
    <xf numFmtId="0" fontId="8" fillId="0" borderId="1" xfId="0" applyFont="1" applyFill="1" applyBorder="1" applyAlignment="1">
      <alignment horizontal="justify"/>
    </xf>
    <xf numFmtId="0" fontId="8" fillId="0" borderId="20" xfId="0" applyFont="1" applyFill="1" applyBorder="1" applyAlignment="1">
      <alignment horizontal="justify"/>
    </xf>
    <xf numFmtId="0" fontId="8" fillId="0" borderId="27" xfId="0" applyFont="1" applyFill="1" applyBorder="1" applyAlignment="1">
      <alignment horizontal="justify"/>
    </xf>
    <xf numFmtId="0" fontId="8" fillId="0" borderId="47" xfId="0" applyFont="1" applyBorder="1" applyAlignment="1">
      <alignment horizontal="justify"/>
    </xf>
    <xf numFmtId="0" fontId="8" fillId="0" borderId="28" xfId="0" applyFont="1" applyBorder="1" applyAlignment="1">
      <alignment horizontal="justify"/>
    </xf>
    <xf numFmtId="0" fontId="8" fillId="0" borderId="8" xfId="0" applyFont="1" applyBorder="1" applyAlignment="1">
      <alignment horizontal="justify"/>
    </xf>
    <xf numFmtId="0" fontId="8" fillId="0" borderId="1" xfId="0" applyFont="1" applyFill="1" applyBorder="1" applyAlignment="1">
      <alignment horizontal="justify" wrapText="1"/>
    </xf>
    <xf numFmtId="0" fontId="8" fillId="0" borderId="20" xfId="0" applyFont="1" applyFill="1" applyBorder="1" applyAlignment="1">
      <alignment horizontal="justify" wrapText="1"/>
    </xf>
    <xf numFmtId="0" fontId="8" fillId="0" borderId="27" xfId="0" applyFont="1" applyFill="1" applyBorder="1" applyAlignment="1">
      <alignment horizontal="justify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" fontId="9" fillId="0" borderId="8" xfId="0" applyNumberFormat="1" applyFont="1" applyFill="1" applyBorder="1" applyAlignment="1">
      <alignment horizontal="center"/>
    </xf>
    <xf numFmtId="0" fontId="9" fillId="0" borderId="47" xfId="0" applyFont="1" applyBorder="1" applyAlignment="1">
      <alignment horizontal="justify"/>
    </xf>
    <xf numFmtId="0" fontId="9" fillId="0" borderId="28" xfId="0" applyFont="1" applyBorder="1" applyAlignment="1">
      <alignment horizontal="justify"/>
    </xf>
    <xf numFmtId="0" fontId="1" fillId="0" borderId="0" xfId="0" applyFont="1" applyAlignment="1">
      <alignment wrapText="1"/>
    </xf>
    <xf numFmtId="4" fontId="8" fillId="0" borderId="1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left"/>
    </xf>
    <xf numFmtId="49" fontId="8" fillId="0" borderId="27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4" fontId="9" fillId="0" borderId="8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4" fontId="12" fillId="0" borderId="16" xfId="22" applyNumberFormat="1" applyFont="1" applyBorder="1" applyAlignment="1">
      <alignment horizontal="center" vertical="center" wrapText="1"/>
    </xf>
    <xf numFmtId="174" fontId="12" fillId="0" borderId="17" xfId="22" applyNumberFormat="1" applyFont="1" applyBorder="1" applyAlignment="1">
      <alignment horizontal="center" vertical="center" wrapText="1"/>
    </xf>
    <xf numFmtId="174" fontId="12" fillId="0" borderId="31" xfId="22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5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2" fillId="0" borderId="6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21" applyNumberFormat="1" applyFont="1" applyBorder="1" applyAlignment="1">
      <alignment horizontal="center" vertical="center"/>
    </xf>
    <xf numFmtId="170" fontId="12" fillId="0" borderId="0" xfId="21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8" xfId="21" applyFont="1" applyBorder="1" applyAlignment="1">
      <alignment horizontal="center" vertical="center" wrapText="1"/>
    </xf>
    <xf numFmtId="43" fontId="12" fillId="0" borderId="12" xfId="21" applyFont="1" applyBorder="1" applyAlignment="1">
      <alignment horizontal="center" vertical="center" wrapText="1"/>
    </xf>
    <xf numFmtId="43" fontId="12" fillId="0" borderId="10" xfId="21" applyFont="1" applyBorder="1" applyAlignment="1">
      <alignment horizontal="center" vertical="center" wrapText="1"/>
    </xf>
    <xf numFmtId="170" fontId="12" fillId="0" borderId="12" xfId="21" applyNumberFormat="1" applyFont="1" applyBorder="1" applyAlignment="1">
      <alignment horizontal="center" vertical="center"/>
    </xf>
    <xf numFmtId="170" fontId="12" fillId="0" borderId="10" xfId="21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3" fontId="12" fillId="0" borderId="20" xfId="21" applyFont="1" applyFill="1" applyBorder="1" applyAlignment="1">
      <alignment horizontal="center" vertical="center"/>
    </xf>
    <xf numFmtId="43" fontId="12" fillId="0" borderId="27" xfId="21" applyFont="1" applyFill="1" applyBorder="1" applyAlignment="1">
      <alignment horizontal="center" vertical="center"/>
    </xf>
    <xf numFmtId="170" fontId="12" fillId="0" borderId="0" xfId="21" applyNumberFormat="1" applyFont="1" applyBorder="1" applyAlignment="1">
      <alignment horizontal="center" vertical="center"/>
    </xf>
    <xf numFmtId="43" fontId="12" fillId="0" borderId="18" xfId="21" applyFont="1" applyBorder="1" applyAlignment="1">
      <alignment horizontal="center" vertical="center" wrapText="1"/>
    </xf>
    <xf numFmtId="43" fontId="12" fillId="0" borderId="12" xfId="21" applyFont="1" applyBorder="1" applyAlignment="1">
      <alignment horizontal="center" vertical="center" wrapText="1"/>
    </xf>
    <xf numFmtId="43" fontId="12" fillId="0" borderId="10" xfId="2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3" fontId="26" fillId="0" borderId="0" xfId="21" applyFont="1" applyBorder="1" applyAlignment="1">
      <alignment horizontal="center"/>
    </xf>
    <xf numFmtId="43" fontId="12" fillId="0" borderId="21" xfId="21" applyFont="1" applyBorder="1" applyAlignment="1">
      <alignment horizontal="center" vertical="center" wrapText="1"/>
    </xf>
    <xf numFmtId="43" fontId="12" fillId="0" borderId="40" xfId="21" applyFont="1" applyBorder="1" applyAlignment="1">
      <alignment horizontal="center" vertical="center" wrapText="1"/>
    </xf>
    <xf numFmtId="43" fontId="12" fillId="0" borderId="2" xfId="2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МОСКВА_ЗАЙМЫ ОБЛИГАЦИОННЫ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61.625" style="35" customWidth="1"/>
    <col min="2" max="2" width="24.75390625" style="35" customWidth="1"/>
    <col min="3" max="3" width="29.875" style="35" customWidth="1"/>
    <col min="4" max="16384" width="9.125" style="35" customWidth="1"/>
  </cols>
  <sheetData>
    <row r="1" spans="2:3" ht="42" customHeight="1">
      <c r="B1" s="570"/>
      <c r="C1" s="570"/>
    </row>
    <row r="2" spans="2:3" ht="22.5" customHeight="1">
      <c r="B2" s="43"/>
      <c r="C2" s="44"/>
    </row>
    <row r="3" spans="1:3" ht="20.25">
      <c r="A3" s="573" t="s">
        <v>103</v>
      </c>
      <c r="B3" s="573"/>
      <c r="C3" s="573"/>
    </row>
    <row r="4" spans="1:3" ht="20.25">
      <c r="A4" s="573" t="s">
        <v>262</v>
      </c>
      <c r="B4" s="573"/>
      <c r="C4" s="573"/>
    </row>
    <row r="5" spans="1:3" ht="18">
      <c r="A5" s="574"/>
      <c r="B5" s="574"/>
      <c r="C5" s="574"/>
    </row>
    <row r="6" spans="1:3" ht="18">
      <c r="A6" s="575" t="s">
        <v>18</v>
      </c>
      <c r="B6" s="575"/>
      <c r="C6" s="575"/>
    </row>
    <row r="7" spans="1:3" ht="17.25" customHeight="1" thickBot="1">
      <c r="A7" s="36"/>
      <c r="B7" s="36"/>
      <c r="C7" s="36"/>
    </row>
    <row r="8" spans="1:3" ht="42.75" customHeight="1" thickBot="1">
      <c r="A8" s="45" t="s">
        <v>104</v>
      </c>
      <c r="B8" s="54" t="s">
        <v>105</v>
      </c>
      <c r="C8" s="53" t="s">
        <v>106</v>
      </c>
    </row>
    <row r="9" spans="1:3" s="38" customFormat="1" ht="22.5" customHeight="1" thickBot="1">
      <c r="A9" s="571" t="s">
        <v>96</v>
      </c>
      <c r="B9" s="572"/>
      <c r="C9" s="572"/>
    </row>
    <row r="10" spans="1:3" ht="26.25" customHeight="1">
      <c r="A10" s="41" t="s">
        <v>102</v>
      </c>
      <c r="B10" s="18"/>
      <c r="C10" s="399">
        <f>'прил.5 свод.отчет'!F10</f>
        <v>0</v>
      </c>
    </row>
    <row r="11" spans="1:3" ht="24.75" customHeight="1">
      <c r="A11" s="42" t="s">
        <v>112</v>
      </c>
      <c r="B11" s="20"/>
      <c r="C11" s="305">
        <f>'прил.5 свод.отчет'!G11</f>
        <v>0</v>
      </c>
    </row>
    <row r="12" spans="1:3" ht="39" customHeight="1">
      <c r="A12" s="42" t="s">
        <v>108</v>
      </c>
      <c r="B12" s="20"/>
      <c r="C12" s="51">
        <f>'прил.5 свод.отчет'!F12</f>
        <v>26193.86</v>
      </c>
    </row>
    <row r="13" spans="1:3" ht="20.25" customHeight="1" thickBot="1">
      <c r="A13" s="42" t="s">
        <v>109</v>
      </c>
      <c r="B13" s="20"/>
      <c r="C13" s="51">
        <f>'прил.5 свод.отчет'!F13</f>
        <v>10939.54</v>
      </c>
    </row>
    <row r="14" spans="1:3" ht="13.5" thickBot="1">
      <c r="A14" s="22" t="s">
        <v>97</v>
      </c>
      <c r="B14" s="23"/>
      <c r="C14" s="430">
        <f>C10+C11+C12+C13</f>
        <v>37133.4</v>
      </c>
    </row>
    <row r="15" spans="1:3" ht="20.25" customHeight="1" thickBot="1">
      <c r="A15" s="568" t="s">
        <v>98</v>
      </c>
      <c r="B15" s="569"/>
      <c r="C15" s="569"/>
    </row>
    <row r="16" spans="1:3" ht="18" customHeight="1">
      <c r="A16" s="24" t="s">
        <v>99</v>
      </c>
      <c r="B16" s="25"/>
      <c r="C16" s="25"/>
    </row>
    <row r="17" spans="1:3" ht="18" customHeight="1">
      <c r="A17" s="24" t="s">
        <v>99</v>
      </c>
      <c r="B17" s="37"/>
      <c r="C17" s="37"/>
    </row>
    <row r="18" spans="1:3" ht="18" customHeight="1" thickBot="1">
      <c r="A18" s="39" t="s">
        <v>99</v>
      </c>
      <c r="B18" s="40"/>
      <c r="C18" s="40"/>
    </row>
    <row r="19" spans="1:3" ht="13.5" customHeight="1" thickBot="1">
      <c r="A19" s="22" t="s">
        <v>100</v>
      </c>
      <c r="B19" s="29"/>
      <c r="C19" s="30"/>
    </row>
    <row r="20" spans="1:3" ht="14.25" customHeight="1" thickBot="1">
      <c r="A20" s="22" t="s">
        <v>101</v>
      </c>
      <c r="B20" s="29"/>
      <c r="C20" s="442">
        <f>C14+C19</f>
        <v>37133.4</v>
      </c>
    </row>
  </sheetData>
  <mergeCells count="7">
    <mergeCell ref="A15:C15"/>
    <mergeCell ref="B1:C1"/>
    <mergeCell ref="A9:C9"/>
    <mergeCell ref="A3:C3"/>
    <mergeCell ref="A4:C4"/>
    <mergeCell ref="A5:C5"/>
    <mergeCell ref="A6:C6"/>
  </mergeCells>
  <printOptions/>
  <pageMargins left="1.1811023622047245" right="0.7874015748031497" top="0.7874015748031497" bottom="0.1968503937007874" header="0.5118110236220472" footer="0.5118110236220472"/>
  <pageSetup horizontalDpi="600" verticalDpi="600" orientation="landscape" paperSize="9" r:id="rId1"/>
  <headerFooter alignWithMargins="0">
    <oddFooter>&amp;R3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workbookViewId="0" topLeftCell="A1">
      <selection activeCell="I33" sqref="I33"/>
    </sheetView>
  </sheetViews>
  <sheetFormatPr defaultColWidth="9.00390625" defaultRowHeight="12.75"/>
  <cols>
    <col min="1" max="1" width="5.625" style="62" customWidth="1"/>
    <col min="2" max="2" width="22.125" style="62" customWidth="1"/>
    <col min="3" max="3" width="10.25390625" style="62" customWidth="1"/>
    <col min="4" max="4" width="19.25390625" style="62" customWidth="1"/>
    <col min="5" max="5" width="11.875" style="62" customWidth="1"/>
    <col min="6" max="6" width="8.00390625" style="62" customWidth="1"/>
    <col min="7" max="7" width="6.00390625" style="62" customWidth="1"/>
    <col min="8" max="8" width="11.00390625" style="62" customWidth="1"/>
    <col min="9" max="9" width="10.875" style="62" customWidth="1"/>
    <col min="10" max="10" width="16.375" style="62" customWidth="1"/>
    <col min="11" max="11" width="12.875" style="62" customWidth="1"/>
    <col min="12" max="12" width="8.25390625" style="62" customWidth="1"/>
    <col min="13" max="13" width="9.625" style="62" customWidth="1"/>
    <col min="14" max="14" width="5.625" style="62" customWidth="1"/>
    <col min="15" max="15" width="7.875" style="62" customWidth="1"/>
    <col min="16" max="16" width="4.75390625" style="62" customWidth="1"/>
    <col min="17" max="18" width="6.00390625" style="62" customWidth="1"/>
    <col min="19" max="19" width="7.00390625" style="62" customWidth="1"/>
    <col min="20" max="20" width="9.75390625" style="62" customWidth="1"/>
    <col min="21" max="21" width="8.625" style="62" customWidth="1"/>
    <col min="22" max="22" width="7.875" style="62" customWidth="1"/>
    <col min="23" max="23" width="9.125" style="62" customWidth="1"/>
    <col min="24" max="24" width="6.375" style="62" customWidth="1"/>
    <col min="25" max="30" width="5.75390625" style="62" customWidth="1"/>
    <col min="31" max="16384" width="9.125" style="62" customWidth="1"/>
  </cols>
  <sheetData>
    <row r="1" spans="1:41" ht="18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738"/>
      <c r="X1" s="738"/>
      <c r="Y1" s="738"/>
      <c r="Z1" s="738"/>
      <c r="AA1" s="738"/>
      <c r="AB1" s="738"/>
      <c r="AC1" s="738"/>
      <c r="AD1" s="738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5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739"/>
      <c r="X2" s="739"/>
      <c r="Y2" s="739"/>
      <c r="Z2" s="739"/>
      <c r="AA2" s="739"/>
      <c r="AB2" s="739"/>
      <c r="AC2" s="739"/>
      <c r="AD2" s="739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5" spans="23:30" ht="15.75">
      <c r="W5" s="740" t="s">
        <v>238</v>
      </c>
      <c r="X5" s="740"/>
      <c r="Y5" s="740"/>
      <c r="Z5" s="740"/>
      <c r="AA5" s="740"/>
      <c r="AB5" s="740"/>
      <c r="AC5" s="740"/>
      <c r="AD5" s="740"/>
    </row>
    <row r="6" spans="17:27" ht="15.75">
      <c r="Q6" s="189" t="s">
        <v>248</v>
      </c>
      <c r="R6" s="189"/>
      <c r="S6" s="189"/>
      <c r="T6" s="189"/>
      <c r="U6" s="189"/>
      <c r="V6" s="189"/>
      <c r="W6" s="189"/>
      <c r="X6" s="189"/>
      <c r="Y6" s="189"/>
      <c r="Z6" s="189"/>
      <c r="AA6" s="189"/>
    </row>
    <row r="7" ht="12.75">
      <c r="Q7" s="188"/>
    </row>
    <row r="8" spans="1:17" ht="12.75">
      <c r="A8" s="66" t="s">
        <v>208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5:17" ht="15" customHeight="1"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46" ht="51.75" customHeight="1">
      <c r="A10" s="190" t="s">
        <v>140</v>
      </c>
      <c r="B10" s="190" t="s">
        <v>209</v>
      </c>
      <c r="C10" s="190" t="s">
        <v>142</v>
      </c>
      <c r="D10" s="190" t="s">
        <v>210</v>
      </c>
      <c r="E10" s="190" t="s">
        <v>211</v>
      </c>
      <c r="F10" s="190" t="s">
        <v>212</v>
      </c>
      <c r="G10" s="190"/>
      <c r="H10" s="191" t="s">
        <v>213</v>
      </c>
      <c r="I10" s="192"/>
      <c r="J10" s="193" t="s">
        <v>147</v>
      </c>
      <c r="K10" s="193" t="s">
        <v>5</v>
      </c>
      <c r="L10" s="316" t="s">
        <v>148</v>
      </c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7"/>
      <c r="AB10"/>
      <c r="AC10"/>
      <c r="AD10"/>
      <c r="AE10" s="195"/>
      <c r="AF10" s="65"/>
      <c r="AG10" s="65"/>
      <c r="AH10" s="73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42" ht="12.75">
      <c r="A11" s="190"/>
      <c r="B11" s="190"/>
      <c r="C11" s="190"/>
      <c r="D11" s="190"/>
      <c r="E11" s="190"/>
      <c r="F11" s="190"/>
      <c r="G11" s="190"/>
      <c r="H11" s="196"/>
      <c r="I11" s="197"/>
      <c r="J11" s="198"/>
      <c r="K11" s="198"/>
      <c r="L11" s="70">
        <v>2008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194"/>
      <c r="Y11" s="199">
        <v>2009</v>
      </c>
      <c r="Z11" s="199">
        <v>2010</v>
      </c>
      <c r="AA11"/>
      <c r="AB11"/>
      <c r="AC11"/>
      <c r="AD11" s="73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ht="12.75">
      <c r="A12" s="190"/>
      <c r="B12" s="190"/>
      <c r="C12" s="190"/>
      <c r="D12" s="190"/>
      <c r="E12" s="76" t="s">
        <v>214</v>
      </c>
      <c r="F12" s="76" t="s">
        <v>214</v>
      </c>
      <c r="G12" s="76" t="s">
        <v>166</v>
      </c>
      <c r="H12" s="76" t="s">
        <v>214</v>
      </c>
      <c r="I12" s="76" t="s">
        <v>166</v>
      </c>
      <c r="J12" s="200"/>
      <c r="K12" s="200"/>
      <c r="L12" s="201" t="s">
        <v>149</v>
      </c>
      <c r="M12" s="76" t="s">
        <v>150</v>
      </c>
      <c r="N12" s="76" t="s">
        <v>151</v>
      </c>
      <c r="O12" s="76" t="s">
        <v>152</v>
      </c>
      <c r="P12" s="76" t="s">
        <v>153</v>
      </c>
      <c r="Q12" s="76" t="s">
        <v>154</v>
      </c>
      <c r="R12" s="76" t="s">
        <v>155</v>
      </c>
      <c r="S12" s="76" t="s">
        <v>156</v>
      </c>
      <c r="T12" s="76" t="s">
        <v>157</v>
      </c>
      <c r="U12" s="76" t="s">
        <v>158</v>
      </c>
      <c r="V12" s="76" t="s">
        <v>159</v>
      </c>
      <c r="W12" s="76" t="s">
        <v>160</v>
      </c>
      <c r="X12" s="202" t="s">
        <v>161</v>
      </c>
      <c r="Y12" s="203"/>
      <c r="Z12" s="203"/>
      <c r="AA12"/>
      <c r="AB12"/>
      <c r="AC12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29" ht="12.75">
      <c r="A13" s="204">
        <v>1</v>
      </c>
      <c r="B13" s="205"/>
      <c r="C13" s="205"/>
      <c r="D13" s="205"/>
      <c r="E13" s="206">
        <v>0</v>
      </c>
      <c r="F13" s="206"/>
      <c r="G13" s="206"/>
      <c r="H13" s="207"/>
      <c r="I13" s="207"/>
      <c r="J13" s="208"/>
      <c r="K13" s="209"/>
      <c r="L13" s="207"/>
      <c r="M13" s="207"/>
      <c r="N13" s="207"/>
      <c r="O13" s="207"/>
      <c r="P13" s="207"/>
      <c r="Q13" s="207"/>
      <c r="R13" s="207"/>
      <c r="S13" s="210"/>
      <c r="T13" s="210"/>
      <c r="U13" s="210"/>
      <c r="V13" s="210"/>
      <c r="W13" s="210"/>
      <c r="X13" s="210">
        <v>0</v>
      </c>
      <c r="Y13" s="210"/>
      <c r="Z13" s="210"/>
      <c r="AA13"/>
      <c r="AB13"/>
      <c r="AC13"/>
    </row>
    <row r="14" spans="1:29" ht="12.75">
      <c r="A14" s="211" t="s">
        <v>215</v>
      </c>
      <c r="B14" s="210"/>
      <c r="C14" s="210"/>
      <c r="D14" s="210"/>
      <c r="E14" s="212">
        <v>0</v>
      </c>
      <c r="F14" s="212"/>
      <c r="G14" s="212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>
        <v>0</v>
      </c>
      <c r="Y14" s="210"/>
      <c r="Z14" s="210"/>
      <c r="AA14"/>
      <c r="AB14"/>
      <c r="AC14"/>
    </row>
    <row r="15" spans="1:29" ht="12.75">
      <c r="A15" s="213" t="s">
        <v>216</v>
      </c>
      <c r="B15" s="214"/>
      <c r="C15" s="214"/>
      <c r="D15" s="215"/>
      <c r="E15" s="212">
        <v>0</v>
      </c>
      <c r="F15" s="212"/>
      <c r="G15" s="212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>
        <v>0</v>
      </c>
      <c r="Y15" s="210"/>
      <c r="Z15" s="210"/>
      <c r="AA15"/>
      <c r="AB15"/>
      <c r="AC15"/>
    </row>
    <row r="16" spans="5:30" ht="12.75">
      <c r="E16" s="65"/>
      <c r="F16" s="65"/>
      <c r="G16" s="65"/>
      <c r="H16" s="65"/>
      <c r="I16" s="65"/>
      <c r="AB16"/>
      <c r="AC16"/>
      <c r="AD16"/>
    </row>
    <row r="17" spans="5:30" ht="12.75">
      <c r="E17" s="65"/>
      <c r="AB17"/>
      <c r="AC17"/>
      <c r="AD17"/>
    </row>
    <row r="18" spans="5:30" ht="12.75">
      <c r="E18" s="65"/>
      <c r="AB18"/>
      <c r="AC18"/>
      <c r="AD18"/>
    </row>
    <row r="19" spans="5:30" ht="12.75">
      <c r="E19" s="65"/>
      <c r="AB19"/>
      <c r="AC19"/>
      <c r="AD19"/>
    </row>
    <row r="20" spans="5:30" ht="12.75">
      <c r="E20" s="65"/>
      <c r="F20" s="65"/>
      <c r="G20" s="65"/>
      <c r="H20" s="65"/>
      <c r="I20" s="65"/>
      <c r="AB20"/>
      <c r="AC20"/>
      <c r="AD20"/>
    </row>
    <row r="21" spans="1:46" ht="57" customHeight="1">
      <c r="A21" s="190" t="s">
        <v>140</v>
      </c>
      <c r="B21" s="190" t="s">
        <v>209</v>
      </c>
      <c r="C21" s="190" t="s">
        <v>142</v>
      </c>
      <c r="D21" s="190" t="s">
        <v>210</v>
      </c>
      <c r="E21" s="190" t="s">
        <v>211</v>
      </c>
      <c r="F21" s="190" t="s">
        <v>212</v>
      </c>
      <c r="G21" s="190"/>
      <c r="H21" s="191" t="s">
        <v>213</v>
      </c>
      <c r="I21" s="192"/>
      <c r="J21" s="193" t="s">
        <v>147</v>
      </c>
      <c r="K21" s="193" t="s">
        <v>5</v>
      </c>
      <c r="L21" s="69" t="s">
        <v>217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194"/>
      <c r="AA21" s="318"/>
      <c r="AB21"/>
      <c r="AC21"/>
      <c r="AD21"/>
      <c r="AE21" s="195"/>
      <c r="AF21" s="65"/>
      <c r="AG21" s="65"/>
      <c r="AH21" s="73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</row>
    <row r="22" spans="1:42" ht="12.75">
      <c r="A22" s="190"/>
      <c r="B22" s="190"/>
      <c r="C22" s="190"/>
      <c r="D22" s="190"/>
      <c r="E22" s="190"/>
      <c r="F22" s="190"/>
      <c r="G22" s="190"/>
      <c r="H22" s="196"/>
      <c r="I22" s="197"/>
      <c r="J22" s="198"/>
      <c r="K22" s="198"/>
      <c r="L22" s="70">
        <v>2008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194"/>
      <c r="Y22" s="199">
        <v>2009</v>
      </c>
      <c r="Z22" s="199">
        <v>2010</v>
      </c>
      <c r="AA22"/>
      <c r="AB22"/>
      <c r="AC22"/>
      <c r="AD22" s="73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ht="12.75">
      <c r="A23" s="190"/>
      <c r="B23" s="190"/>
      <c r="C23" s="190"/>
      <c r="D23" s="190"/>
      <c r="E23" s="76" t="s">
        <v>214</v>
      </c>
      <c r="F23" s="76" t="s">
        <v>214</v>
      </c>
      <c r="G23" s="76" t="s">
        <v>166</v>
      </c>
      <c r="H23" s="76" t="s">
        <v>214</v>
      </c>
      <c r="I23" s="76" t="s">
        <v>166</v>
      </c>
      <c r="J23" s="200"/>
      <c r="K23" s="200"/>
      <c r="L23" s="201" t="s">
        <v>149</v>
      </c>
      <c r="M23" s="76" t="s">
        <v>150</v>
      </c>
      <c r="N23" s="76" t="s">
        <v>151</v>
      </c>
      <c r="O23" s="76" t="s">
        <v>152</v>
      </c>
      <c r="P23" s="76" t="s">
        <v>153</v>
      </c>
      <c r="Q23" s="76" t="s">
        <v>154</v>
      </c>
      <c r="R23" s="76" t="s">
        <v>155</v>
      </c>
      <c r="S23" s="76" t="s">
        <v>156</v>
      </c>
      <c r="T23" s="76" t="s">
        <v>157</v>
      </c>
      <c r="U23" s="76" t="s">
        <v>158</v>
      </c>
      <c r="V23" s="76" t="s">
        <v>159</v>
      </c>
      <c r="W23" s="76" t="s">
        <v>160</v>
      </c>
      <c r="X23" s="202" t="s">
        <v>161</v>
      </c>
      <c r="Y23" s="203"/>
      <c r="Z23" s="203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26" ht="12.75">
      <c r="A24" s="204">
        <v>1</v>
      </c>
      <c r="B24" s="205"/>
      <c r="C24" s="205"/>
      <c r="D24" s="205"/>
      <c r="E24" s="206">
        <v>0</v>
      </c>
      <c r="F24" s="206"/>
      <c r="G24" s="206"/>
      <c r="H24" s="207"/>
      <c r="I24" s="207"/>
      <c r="J24" s="208"/>
      <c r="K24" s="209"/>
      <c r="L24" s="207"/>
      <c r="M24" s="207"/>
      <c r="N24" s="207"/>
      <c r="O24" s="207"/>
      <c r="P24" s="207"/>
      <c r="Q24" s="207"/>
      <c r="R24" s="207"/>
      <c r="S24" s="210"/>
      <c r="T24" s="210"/>
      <c r="U24" s="210"/>
      <c r="V24" s="210"/>
      <c r="W24" s="210"/>
      <c r="X24" s="210">
        <v>0</v>
      </c>
      <c r="Y24" s="210"/>
      <c r="Z24" s="210"/>
    </row>
    <row r="25" spans="1:26" ht="12.75">
      <c r="A25" s="211" t="s">
        <v>215</v>
      </c>
      <c r="B25" s="210"/>
      <c r="C25" s="210"/>
      <c r="D25" s="210"/>
      <c r="E25" s="212">
        <v>0</v>
      </c>
      <c r="F25" s="212"/>
      <c r="G25" s="212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>
        <v>0</v>
      </c>
      <c r="Y25" s="210"/>
      <c r="Z25" s="210"/>
    </row>
    <row r="26" spans="1:26" ht="12.75">
      <c r="A26" s="213" t="s">
        <v>216</v>
      </c>
      <c r="B26" s="214"/>
      <c r="C26" s="214"/>
      <c r="D26" s="215"/>
      <c r="E26" s="212">
        <v>0</v>
      </c>
      <c r="F26" s="212"/>
      <c r="G26" s="212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>
        <v>0</v>
      </c>
      <c r="Y26" s="210"/>
      <c r="Z26" s="210"/>
    </row>
    <row r="27" spans="5:23" ht="12.75"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5:23" ht="12.75"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5:23" ht="12.75"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5:23" ht="12.75"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5:23" ht="12.75"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5:23" ht="12.75"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5:23" ht="12.75"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5:23" ht="12.75"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5:23" ht="12.75"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5:23" ht="12.75"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5:23" ht="12.75"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5:23" ht="12.75"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5:23" ht="12.75"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5:23" ht="12.75"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5:23" ht="12.75"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5:23" ht="12.75"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5:23" ht="12.75"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5:23" ht="12.75"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5:23" ht="12.75"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5:23" ht="12.75"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5:26" ht="14.25"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Z47" s="325"/>
    </row>
    <row r="48" spans="5:23" ht="12.75"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5:23" ht="12.75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5:23" ht="12.75"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5:23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5:23" ht="12.75"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5:23" ht="12.75"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70" ht="14.25">
      <c r="Z70" s="325">
        <v>10</v>
      </c>
    </row>
  </sheetData>
  <mergeCells count="3">
    <mergeCell ref="W1:AD1"/>
    <mergeCell ref="W2:AD2"/>
    <mergeCell ref="W5:AD5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CP91"/>
  <sheetViews>
    <sheetView zoomScale="75" zoomScaleNormal="75" workbookViewId="0" topLeftCell="D67">
      <selection activeCell="H88" sqref="H88"/>
    </sheetView>
  </sheetViews>
  <sheetFormatPr defaultColWidth="9.00390625" defaultRowHeight="12.75"/>
  <cols>
    <col min="1" max="1" width="5.375" style="55" customWidth="1"/>
    <col min="2" max="2" width="22.00390625" style="56" customWidth="1"/>
    <col min="3" max="3" width="12.125" style="56" customWidth="1"/>
    <col min="4" max="4" width="27.25390625" style="56" customWidth="1"/>
    <col min="5" max="5" width="17.375" style="56" customWidth="1"/>
    <col min="6" max="6" width="16.25390625" style="56" customWidth="1"/>
    <col min="7" max="7" width="15.375" style="57" customWidth="1"/>
    <col min="8" max="8" width="14.25390625" style="0" customWidth="1"/>
    <col min="9" max="9" width="12.625" style="58" customWidth="1"/>
    <col min="10" max="10" width="12.25390625" style="57" customWidth="1"/>
    <col min="11" max="11" width="13.125" style="57" customWidth="1"/>
    <col min="12" max="12" width="13.75390625" style="57" customWidth="1"/>
    <col min="13" max="13" width="13.125" style="57" customWidth="1"/>
    <col min="14" max="14" width="13.75390625" style="57" customWidth="1"/>
    <col min="15" max="15" width="12.125" style="57" customWidth="1"/>
    <col min="16" max="16" width="12.75390625" style="57" customWidth="1"/>
    <col min="17" max="17" width="13.00390625" style="57" customWidth="1"/>
    <col min="18" max="18" width="13.25390625" style="57" customWidth="1"/>
    <col min="19" max="19" width="13.00390625" style="57" customWidth="1"/>
    <col min="20" max="20" width="13.625" style="57" customWidth="1"/>
    <col min="21" max="21" width="16.875" style="58" customWidth="1"/>
    <col min="22" max="22" width="15.625" style="58" customWidth="1"/>
    <col min="23" max="23" width="13.25390625" style="58" customWidth="1"/>
    <col min="24" max="24" width="13.00390625" style="58" customWidth="1"/>
    <col min="25" max="25" width="13.625" style="57" customWidth="1"/>
    <col min="26" max="26" width="14.75390625" style="57" customWidth="1"/>
    <col min="27" max="27" width="17.375" style="57" customWidth="1"/>
    <col min="28" max="28" width="16.375" style="57" customWidth="1"/>
    <col min="29" max="29" width="18.875" style="57" customWidth="1"/>
    <col min="30" max="30" width="17.875" style="57" customWidth="1"/>
    <col min="31" max="31" width="11.125" style="57" customWidth="1"/>
    <col min="32" max="32" width="7.125" style="57" customWidth="1"/>
    <col min="33" max="33" width="6.25390625" style="57" customWidth="1"/>
    <col min="34" max="34" width="14.25390625" style="57" customWidth="1"/>
    <col min="35" max="35" width="18.125" style="57" customWidth="1"/>
    <col min="36" max="36" width="14.75390625" style="57" customWidth="1"/>
    <col min="37" max="37" width="16.00390625" style="57" customWidth="1"/>
    <col min="38" max="38" width="13.25390625" style="57" customWidth="1"/>
    <col min="39" max="39" width="17.25390625" style="57" customWidth="1"/>
    <col min="40" max="40" width="16.875" style="57" customWidth="1"/>
    <col min="41" max="97" width="9.125" style="57" customWidth="1"/>
    <col min="98" max="98" width="19.25390625" style="57" customWidth="1"/>
    <col min="99" max="16384" width="9.125" style="57" customWidth="1"/>
  </cols>
  <sheetData>
    <row r="1" spans="2:24" s="60" customFormat="1" ht="13.5" customHeight="1">
      <c r="B1" s="60" t="s">
        <v>139</v>
      </c>
      <c r="I1" s="61"/>
      <c r="U1" s="61"/>
      <c r="V1" s="61"/>
      <c r="W1" s="767" t="s">
        <v>239</v>
      </c>
      <c r="X1" s="767"/>
    </row>
    <row r="2" spans="2:24" s="62" customFormat="1" ht="15.75">
      <c r="B2" s="60" t="s">
        <v>1</v>
      </c>
      <c r="I2" s="63"/>
      <c r="U2" s="319" t="s">
        <v>248</v>
      </c>
      <c r="V2" s="319"/>
      <c r="W2" s="319"/>
      <c r="X2" s="319"/>
    </row>
    <row r="3" spans="5:24" s="62" customFormat="1" ht="12.75">
      <c r="E3" s="66"/>
      <c r="F3" s="67"/>
      <c r="G3" s="67"/>
      <c r="H3" s="67"/>
      <c r="I3" s="68"/>
      <c r="J3" s="67"/>
      <c r="K3" s="67"/>
      <c r="L3" s="67"/>
      <c r="M3" s="67"/>
      <c r="N3" s="67"/>
      <c r="O3" s="67"/>
      <c r="U3" s="64"/>
      <c r="V3" s="64"/>
      <c r="W3" s="64"/>
      <c r="X3" s="64"/>
    </row>
    <row r="4" spans="1:38" s="62" customFormat="1" ht="20.25" customHeight="1">
      <c r="A4" s="746" t="s">
        <v>140</v>
      </c>
      <c r="B4" s="746" t="s">
        <v>141</v>
      </c>
      <c r="C4" s="746" t="s">
        <v>142</v>
      </c>
      <c r="D4" s="746" t="s">
        <v>143</v>
      </c>
      <c r="E4" s="746" t="s">
        <v>144</v>
      </c>
      <c r="F4" s="746" t="s">
        <v>145</v>
      </c>
      <c r="G4" s="746" t="s">
        <v>146</v>
      </c>
      <c r="H4" s="746" t="s">
        <v>147</v>
      </c>
      <c r="I4" s="749" t="s">
        <v>14</v>
      </c>
      <c r="J4" s="741" t="s">
        <v>148</v>
      </c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3"/>
      <c r="X4" s="458"/>
      <c r="Y4" s="65"/>
      <c r="Z4" s="73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4" s="62" customFormat="1" ht="11.25" customHeight="1">
      <c r="A5" s="747"/>
      <c r="B5" s="747"/>
      <c r="C5" s="747"/>
      <c r="D5" s="747"/>
      <c r="E5" s="747"/>
      <c r="F5" s="747"/>
      <c r="G5" s="747"/>
      <c r="H5" s="747"/>
      <c r="I5" s="750"/>
      <c r="J5" s="467">
        <v>2010</v>
      </c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7"/>
      <c r="V5" s="468"/>
      <c r="W5" s="745"/>
      <c r="X5" s="74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s="62" customFormat="1" ht="33" customHeight="1">
      <c r="A6" s="748"/>
      <c r="B6" s="748"/>
      <c r="C6" s="748"/>
      <c r="D6" s="748"/>
      <c r="E6" s="748"/>
      <c r="F6" s="748"/>
      <c r="G6" s="748"/>
      <c r="H6" s="748"/>
      <c r="I6" s="751"/>
      <c r="J6" s="76" t="s">
        <v>149</v>
      </c>
      <c r="K6" s="76" t="s">
        <v>150</v>
      </c>
      <c r="L6" s="76" t="s">
        <v>151</v>
      </c>
      <c r="M6" s="76" t="s">
        <v>152</v>
      </c>
      <c r="N6" s="76" t="s">
        <v>153</v>
      </c>
      <c r="O6" s="76" t="s">
        <v>154</v>
      </c>
      <c r="P6" s="76" t="s">
        <v>155</v>
      </c>
      <c r="Q6" s="76" t="s">
        <v>156</v>
      </c>
      <c r="R6" s="76" t="s">
        <v>157</v>
      </c>
      <c r="S6" s="76" t="s">
        <v>158</v>
      </c>
      <c r="T6" s="76" t="s">
        <v>159</v>
      </c>
      <c r="U6" s="104" t="s">
        <v>160</v>
      </c>
      <c r="V6" s="78" t="s">
        <v>161</v>
      </c>
      <c r="W6" s="745"/>
      <c r="X6" s="74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24" s="82" customFormat="1" ht="89.25" customHeight="1" hidden="1">
      <c r="A7" s="79" t="s">
        <v>162</v>
      </c>
      <c r="B7" s="80" t="s">
        <v>163</v>
      </c>
      <c r="C7" s="80" t="s">
        <v>164</v>
      </c>
      <c r="D7" s="80" t="s">
        <v>165</v>
      </c>
      <c r="E7" s="76" t="s">
        <v>166</v>
      </c>
      <c r="F7" s="81"/>
      <c r="I7" s="83"/>
      <c r="U7" s="83"/>
      <c r="V7" s="466"/>
      <c r="W7" s="106"/>
      <c r="X7" s="106"/>
    </row>
    <row r="8" spans="1:24" s="82" customFormat="1" ht="63.75" customHeight="1" hidden="1">
      <c r="A8" s="79" t="s">
        <v>167</v>
      </c>
      <c r="B8" s="80" t="s">
        <v>168</v>
      </c>
      <c r="C8" s="80" t="s">
        <v>164</v>
      </c>
      <c r="D8" s="80" t="s">
        <v>169</v>
      </c>
      <c r="E8" s="76" t="s">
        <v>166</v>
      </c>
      <c r="F8" s="81"/>
      <c r="I8" s="83"/>
      <c r="U8" s="83"/>
      <c r="V8" s="466"/>
      <c r="W8" s="106"/>
      <c r="X8" s="106"/>
    </row>
    <row r="9" spans="1:24" s="82" customFormat="1" ht="63.75" customHeight="1" hidden="1">
      <c r="A9" s="79" t="s">
        <v>170</v>
      </c>
      <c r="B9" s="80" t="s">
        <v>171</v>
      </c>
      <c r="C9" s="80" t="s">
        <v>164</v>
      </c>
      <c r="D9" s="80" t="s">
        <v>172</v>
      </c>
      <c r="E9" s="76" t="s">
        <v>166</v>
      </c>
      <c r="F9" s="81"/>
      <c r="I9" s="83"/>
      <c r="U9" s="83"/>
      <c r="V9" s="466"/>
      <c r="W9" s="106"/>
      <c r="X9" s="106"/>
    </row>
    <row r="10" spans="1:24" s="82" customFormat="1" ht="66.75" customHeight="1" hidden="1">
      <c r="A10" s="79" t="s">
        <v>173</v>
      </c>
      <c r="B10" s="80" t="s">
        <v>174</v>
      </c>
      <c r="C10" s="80" t="s">
        <v>164</v>
      </c>
      <c r="D10" s="80" t="s">
        <v>175</v>
      </c>
      <c r="E10" s="76" t="s">
        <v>166</v>
      </c>
      <c r="F10" s="81"/>
      <c r="I10" s="83"/>
      <c r="U10" s="83"/>
      <c r="V10" s="466"/>
      <c r="W10" s="106"/>
      <c r="X10" s="106"/>
    </row>
    <row r="11" spans="1:24" s="82" customFormat="1" ht="102" customHeight="1" hidden="1">
      <c r="A11" s="85" t="s">
        <v>176</v>
      </c>
      <c r="B11" s="86" t="s">
        <v>177</v>
      </c>
      <c r="C11" s="86" t="s">
        <v>164</v>
      </c>
      <c r="D11" s="86" t="s">
        <v>178</v>
      </c>
      <c r="E11" s="76" t="s">
        <v>166</v>
      </c>
      <c r="F11" s="87"/>
      <c r="I11" s="83"/>
      <c r="U11" s="83"/>
      <c r="V11" s="466"/>
      <c r="W11" s="106"/>
      <c r="X11" s="106"/>
    </row>
    <row r="12" spans="1:24" s="82" customFormat="1" ht="63.75" customHeight="1">
      <c r="A12" s="79" t="s">
        <v>179</v>
      </c>
      <c r="B12" s="80" t="s">
        <v>180</v>
      </c>
      <c r="C12" s="80" t="s">
        <v>115</v>
      </c>
      <c r="D12" s="88" t="s">
        <v>181</v>
      </c>
      <c r="E12" s="81">
        <v>791539</v>
      </c>
      <c r="F12" s="81">
        <v>11764.64</v>
      </c>
      <c r="G12" s="81">
        <v>0</v>
      </c>
      <c r="H12" s="89" t="s">
        <v>182</v>
      </c>
      <c r="I12" s="90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>
        <v>11764.63</v>
      </c>
      <c r="U12" s="91"/>
      <c r="V12" s="84">
        <f>SUM(J12:U12)</f>
        <v>11764.63</v>
      </c>
      <c r="W12" s="106"/>
      <c r="X12" s="455"/>
    </row>
    <row r="13" spans="1:24" s="82" customFormat="1" ht="65.25" customHeight="1">
      <c r="A13" s="92" t="s">
        <v>183</v>
      </c>
      <c r="B13" s="80" t="s">
        <v>184</v>
      </c>
      <c r="C13" s="80" t="s">
        <v>115</v>
      </c>
      <c r="D13" s="88" t="s">
        <v>181</v>
      </c>
      <c r="E13" s="81">
        <v>595985</v>
      </c>
      <c r="F13" s="81">
        <v>13686.16</v>
      </c>
      <c r="G13" s="81">
        <v>0</v>
      </c>
      <c r="H13" s="89" t="s">
        <v>182</v>
      </c>
      <c r="I13" s="90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>
        <v>13686.17</v>
      </c>
      <c r="U13" s="91"/>
      <c r="V13" s="84">
        <f>SUM(J13:U13)</f>
        <v>13686.17</v>
      </c>
      <c r="W13" s="106"/>
      <c r="X13" s="455"/>
    </row>
    <row r="14" spans="1:24" s="82" customFormat="1" ht="65.25" customHeight="1">
      <c r="A14" s="93" t="s">
        <v>185</v>
      </c>
      <c r="B14" s="86" t="s">
        <v>186</v>
      </c>
      <c r="C14" s="86" t="s">
        <v>115</v>
      </c>
      <c r="D14" s="94" t="s">
        <v>181</v>
      </c>
      <c r="E14" s="87">
        <v>22292</v>
      </c>
      <c r="F14" s="87">
        <v>743.06</v>
      </c>
      <c r="G14" s="87">
        <v>0</v>
      </c>
      <c r="H14" s="95" t="s">
        <v>182</v>
      </c>
      <c r="I14" s="9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>
        <v>743.06</v>
      </c>
      <c r="U14" s="98"/>
      <c r="V14" s="97">
        <f>SUM(J14:U14)</f>
        <v>743.06</v>
      </c>
      <c r="W14" s="106"/>
      <c r="X14" s="455"/>
    </row>
    <row r="15" spans="1:24" s="82" customFormat="1" ht="42" customHeight="1" thickBot="1">
      <c r="A15" s="85" t="s">
        <v>201</v>
      </c>
      <c r="B15" s="86" t="s">
        <v>10</v>
      </c>
      <c r="C15" s="86" t="s">
        <v>115</v>
      </c>
      <c r="D15" s="94" t="s">
        <v>260</v>
      </c>
      <c r="E15" s="87">
        <v>1966000</v>
      </c>
      <c r="F15" s="87"/>
      <c r="G15" s="87">
        <v>0</v>
      </c>
      <c r="H15" s="95" t="s">
        <v>11</v>
      </c>
      <c r="I15" s="96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8"/>
      <c r="V15" s="84">
        <f>U15</f>
        <v>0</v>
      </c>
      <c r="W15" s="106"/>
      <c r="X15" s="106"/>
    </row>
    <row r="16" spans="1:24" s="160" customFormat="1" ht="18" customHeight="1" thickBot="1">
      <c r="A16" s="412" t="s">
        <v>187</v>
      </c>
      <c r="B16" s="183"/>
      <c r="C16" s="183"/>
      <c r="D16" s="415"/>
      <c r="E16" s="416">
        <f>E12+E13+E14+E15</f>
        <v>3375816</v>
      </c>
      <c r="F16" s="417">
        <f>F12+F13+F14+F15</f>
        <v>26193.86</v>
      </c>
      <c r="G16" s="417">
        <f aca="true" t="shared" si="0" ref="G16:V16">G12+G13+G14</f>
        <v>0</v>
      </c>
      <c r="H16" s="417"/>
      <c r="I16" s="417">
        <f t="shared" si="0"/>
        <v>0</v>
      </c>
      <c r="J16" s="417">
        <f t="shared" si="0"/>
        <v>0</v>
      </c>
      <c r="K16" s="417">
        <f t="shared" si="0"/>
        <v>0</v>
      </c>
      <c r="L16" s="417">
        <f t="shared" si="0"/>
        <v>0</v>
      </c>
      <c r="M16" s="417">
        <f t="shared" si="0"/>
        <v>0</v>
      </c>
      <c r="N16" s="417">
        <f t="shared" si="0"/>
        <v>0</v>
      </c>
      <c r="O16" s="417">
        <f t="shared" si="0"/>
        <v>0</v>
      </c>
      <c r="P16" s="417">
        <f t="shared" si="0"/>
        <v>0</v>
      </c>
      <c r="Q16" s="417">
        <f t="shared" si="0"/>
        <v>0</v>
      </c>
      <c r="R16" s="417">
        <f t="shared" si="0"/>
        <v>0</v>
      </c>
      <c r="S16" s="417">
        <f t="shared" si="0"/>
        <v>0</v>
      </c>
      <c r="T16" s="417">
        <f t="shared" si="0"/>
        <v>26193.86</v>
      </c>
      <c r="U16" s="417">
        <f t="shared" si="0"/>
        <v>0</v>
      </c>
      <c r="V16" s="465">
        <f t="shared" si="0"/>
        <v>26193.86</v>
      </c>
      <c r="W16" s="162"/>
      <c r="X16" s="162"/>
    </row>
    <row r="17" spans="1:24" s="103" customFormat="1" ht="23.25" customHeight="1">
      <c r="A17" s="111"/>
      <c r="B17" s="111"/>
      <c r="C17" s="111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38" s="62" customFormat="1" ht="27.75" customHeight="1">
      <c r="A18" s="746" t="s">
        <v>140</v>
      </c>
      <c r="B18" s="746" t="s">
        <v>141</v>
      </c>
      <c r="C18" s="746" t="s">
        <v>142</v>
      </c>
      <c r="D18" s="746" t="s">
        <v>143</v>
      </c>
      <c r="E18" s="746" t="s">
        <v>144</v>
      </c>
      <c r="F18" s="746" t="s">
        <v>188</v>
      </c>
      <c r="G18" s="746" t="s">
        <v>146</v>
      </c>
      <c r="H18" s="746" t="s">
        <v>147</v>
      </c>
      <c r="I18" s="749" t="s">
        <v>14</v>
      </c>
      <c r="J18" s="69" t="s">
        <v>189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55"/>
      <c r="V18" s="756"/>
      <c r="W18" s="393"/>
      <c r="X18" s="72"/>
      <c r="Y18" s="65" t="s">
        <v>190</v>
      </c>
      <c r="Z18" s="73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s="62" customFormat="1" ht="12.75">
      <c r="A19" s="747"/>
      <c r="B19" s="747"/>
      <c r="C19" s="747"/>
      <c r="D19" s="747"/>
      <c r="E19" s="747"/>
      <c r="F19" s="747"/>
      <c r="G19" s="747"/>
      <c r="H19" s="747"/>
      <c r="I19" s="750"/>
      <c r="J19" s="69">
        <v>2010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55"/>
      <c r="V19" s="756"/>
      <c r="W19" s="393"/>
      <c r="X19" s="72"/>
      <c r="Y19" s="65"/>
      <c r="Z19" s="73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</row>
    <row r="20" spans="1:38" s="62" customFormat="1" ht="21" customHeight="1">
      <c r="A20" s="748"/>
      <c r="B20" s="748"/>
      <c r="C20" s="748"/>
      <c r="D20" s="748"/>
      <c r="E20" s="748"/>
      <c r="F20" s="748"/>
      <c r="G20" s="748"/>
      <c r="H20" s="748"/>
      <c r="I20" s="751"/>
      <c r="J20" s="76" t="s">
        <v>149</v>
      </c>
      <c r="K20" s="76" t="s">
        <v>150</v>
      </c>
      <c r="L20" s="76" t="s">
        <v>151</v>
      </c>
      <c r="M20" s="76" t="s">
        <v>152</v>
      </c>
      <c r="N20" s="76" t="s">
        <v>153</v>
      </c>
      <c r="O20" s="76" t="s">
        <v>154</v>
      </c>
      <c r="P20" s="76" t="s">
        <v>155</v>
      </c>
      <c r="Q20" s="76" t="s">
        <v>156</v>
      </c>
      <c r="R20" s="76" t="s">
        <v>157</v>
      </c>
      <c r="S20" s="76" t="s">
        <v>158</v>
      </c>
      <c r="T20" s="76" t="s">
        <v>159</v>
      </c>
      <c r="U20" s="104" t="s">
        <v>160</v>
      </c>
      <c r="V20" s="78" t="s">
        <v>161</v>
      </c>
      <c r="W20" s="105"/>
      <c r="X20" s="10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</row>
    <row r="21" spans="1:24" s="82" customFormat="1" ht="89.25" customHeight="1" hidden="1">
      <c r="A21" s="79" t="s">
        <v>162</v>
      </c>
      <c r="B21" s="80" t="s">
        <v>163</v>
      </c>
      <c r="C21" s="80" t="s">
        <v>164</v>
      </c>
      <c r="D21" s="80" t="s">
        <v>165</v>
      </c>
      <c r="E21" s="76" t="s">
        <v>166</v>
      </c>
      <c r="F21" s="81"/>
      <c r="I21" s="83"/>
      <c r="U21" s="83"/>
      <c r="V21" s="84"/>
      <c r="W21" s="106"/>
      <c r="X21" s="106"/>
    </row>
    <row r="22" spans="1:24" s="82" customFormat="1" ht="63.75" customHeight="1" hidden="1">
      <c r="A22" s="79" t="s">
        <v>167</v>
      </c>
      <c r="B22" s="80" t="s">
        <v>168</v>
      </c>
      <c r="C22" s="80" t="s">
        <v>164</v>
      </c>
      <c r="D22" s="80" t="s">
        <v>169</v>
      </c>
      <c r="E22" s="76" t="s">
        <v>166</v>
      </c>
      <c r="F22" s="81"/>
      <c r="I22" s="83"/>
      <c r="U22" s="83"/>
      <c r="V22" s="84"/>
      <c r="W22" s="106"/>
      <c r="X22" s="106"/>
    </row>
    <row r="23" spans="1:24" s="82" customFormat="1" ht="63.75" customHeight="1" hidden="1">
      <c r="A23" s="79" t="s">
        <v>170</v>
      </c>
      <c r="B23" s="80" t="s">
        <v>171</v>
      </c>
      <c r="C23" s="80" t="s">
        <v>164</v>
      </c>
      <c r="D23" s="80" t="s">
        <v>172</v>
      </c>
      <c r="E23" s="76" t="s">
        <v>166</v>
      </c>
      <c r="F23" s="81"/>
      <c r="I23" s="83"/>
      <c r="U23" s="83"/>
      <c r="V23" s="84"/>
      <c r="W23" s="106"/>
      <c r="X23" s="106"/>
    </row>
    <row r="24" spans="1:24" s="82" customFormat="1" ht="66.75" customHeight="1" hidden="1">
      <c r="A24" s="79" t="s">
        <v>173</v>
      </c>
      <c r="B24" s="80" t="s">
        <v>174</v>
      </c>
      <c r="C24" s="80" t="s">
        <v>164</v>
      </c>
      <c r="D24" s="80" t="s">
        <v>175</v>
      </c>
      <c r="E24" s="76" t="s">
        <v>166</v>
      </c>
      <c r="F24" s="81"/>
      <c r="I24" s="83"/>
      <c r="U24" s="83"/>
      <c r="V24" s="84"/>
      <c r="W24" s="106"/>
      <c r="X24" s="106"/>
    </row>
    <row r="25" spans="1:24" s="82" customFormat="1" ht="102" customHeight="1" hidden="1">
      <c r="A25" s="85" t="s">
        <v>176</v>
      </c>
      <c r="B25" s="86" t="s">
        <v>177</v>
      </c>
      <c r="C25" s="86" t="s">
        <v>164</v>
      </c>
      <c r="D25" s="86" t="s">
        <v>178</v>
      </c>
      <c r="E25" s="76" t="s">
        <v>166</v>
      </c>
      <c r="F25" s="87"/>
      <c r="I25" s="83"/>
      <c r="U25" s="83"/>
      <c r="V25" s="84"/>
      <c r="W25" s="106"/>
      <c r="X25" s="106"/>
    </row>
    <row r="26" spans="1:24" s="82" customFormat="1" ht="63" customHeight="1">
      <c r="A26" s="79" t="s">
        <v>179</v>
      </c>
      <c r="B26" s="80" t="s">
        <v>2</v>
      </c>
      <c r="C26" s="80" t="s">
        <v>115</v>
      </c>
      <c r="D26" s="88" t="s">
        <v>181</v>
      </c>
      <c r="E26" s="81">
        <f aca="true" t="shared" si="1" ref="E26:F28">E12</f>
        <v>791539</v>
      </c>
      <c r="F26" s="81">
        <f t="shared" si="1"/>
        <v>11764.64</v>
      </c>
      <c r="G26" s="81">
        <v>0</v>
      </c>
      <c r="H26" s="89" t="s">
        <v>182</v>
      </c>
      <c r="I26" s="90" t="s">
        <v>190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91"/>
      <c r="V26" s="84">
        <f>J26+K26+L26+M26+N26+O26+P26+Q26+R26+S26+T26+U26</f>
        <v>0</v>
      </c>
      <c r="W26" s="106"/>
      <c r="X26" s="106"/>
    </row>
    <row r="27" spans="1:24" s="82" customFormat="1" ht="63.75" customHeight="1">
      <c r="A27" s="92" t="s">
        <v>183</v>
      </c>
      <c r="B27" s="80" t="s">
        <v>3</v>
      </c>
      <c r="C27" s="80" t="s">
        <v>115</v>
      </c>
      <c r="D27" s="88" t="s">
        <v>181</v>
      </c>
      <c r="E27" s="81">
        <f t="shared" si="1"/>
        <v>595985</v>
      </c>
      <c r="F27" s="81">
        <f t="shared" si="1"/>
        <v>13686.16</v>
      </c>
      <c r="G27" s="81">
        <v>0</v>
      </c>
      <c r="H27" s="89" t="s">
        <v>182</v>
      </c>
      <c r="I27" s="90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91"/>
      <c r="V27" s="84">
        <f>J27+K27+L27+M27+N27+O27+P27+Q27+R27+S27+T27+U27</f>
        <v>0</v>
      </c>
      <c r="W27" s="106"/>
      <c r="X27" s="106"/>
    </row>
    <row r="28" spans="1:24" s="82" customFormat="1" ht="63.75" customHeight="1" thickBot="1">
      <c r="A28" s="93" t="s">
        <v>185</v>
      </c>
      <c r="B28" s="86" t="s">
        <v>4</v>
      </c>
      <c r="C28" s="86" t="s">
        <v>115</v>
      </c>
      <c r="D28" s="94" t="s">
        <v>181</v>
      </c>
      <c r="E28" s="87">
        <f t="shared" si="1"/>
        <v>22292</v>
      </c>
      <c r="F28" s="87">
        <f t="shared" si="1"/>
        <v>743.06</v>
      </c>
      <c r="G28" s="87">
        <v>0</v>
      </c>
      <c r="H28" s="95" t="s">
        <v>182</v>
      </c>
      <c r="I28" s="96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8"/>
      <c r="V28" s="97">
        <f>J28+K28+L28+M28+N28+O28+P28+Q28+R28+S28+T28+U28</f>
        <v>0</v>
      </c>
      <c r="W28" s="106"/>
      <c r="X28" s="106"/>
    </row>
    <row r="29" spans="1:24" s="110" customFormat="1" ht="18" customHeight="1" thickBot="1">
      <c r="A29" s="99" t="s">
        <v>187</v>
      </c>
      <c r="B29" s="100"/>
      <c r="C29" s="100"/>
      <c r="D29" s="101"/>
      <c r="E29" s="102">
        <f>E16</f>
        <v>3375816</v>
      </c>
      <c r="F29" s="102">
        <f>SUM(F26:F28)</f>
        <v>26193.86</v>
      </c>
      <c r="G29" s="102">
        <v>0</v>
      </c>
      <c r="H29" s="107"/>
      <c r="I29" s="108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440">
        <f>SUM(T26:T28)</f>
        <v>0</v>
      </c>
      <c r="U29" s="440">
        <f>SUM(U26:U28)</f>
        <v>0</v>
      </c>
      <c r="V29" s="437">
        <f>J29+K29+L29+M29+N29+O29+P29+Q29+R29+S29+T29+U29</f>
        <v>0</v>
      </c>
      <c r="W29" s="394"/>
      <c r="X29" s="327"/>
    </row>
    <row r="30" spans="1:24" s="110" customFormat="1" ht="18" customHeight="1">
      <c r="A30" s="111"/>
      <c r="B30" s="111"/>
      <c r="C30" s="111"/>
      <c r="D30" s="111"/>
      <c r="E30" s="112"/>
      <c r="F30" s="112"/>
      <c r="G30" s="112"/>
      <c r="H30" s="357"/>
      <c r="I30" s="114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2"/>
      <c r="U30" s="433"/>
      <c r="V30" s="434"/>
      <c r="W30" s="394"/>
      <c r="X30" s="327"/>
    </row>
    <row r="31" spans="1:24" s="110" customFormat="1" ht="18" customHeight="1">
      <c r="A31" s="111"/>
      <c r="B31" s="111"/>
      <c r="C31" s="111"/>
      <c r="D31" s="111"/>
      <c r="E31" s="112"/>
      <c r="F31" s="112"/>
      <c r="G31" s="112"/>
      <c r="H31" s="357"/>
      <c r="I31" s="114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2"/>
      <c r="U31" s="433"/>
      <c r="V31" s="434"/>
      <c r="W31" s="394"/>
      <c r="X31" s="327"/>
    </row>
    <row r="32" spans="1:24" s="110" customFormat="1" ht="18" customHeight="1">
      <c r="A32" s="111"/>
      <c r="B32" s="111"/>
      <c r="C32" s="111"/>
      <c r="D32" s="111"/>
      <c r="E32" s="112"/>
      <c r="F32" s="112"/>
      <c r="G32" s="112"/>
      <c r="H32" s="357"/>
      <c r="I32" s="114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2"/>
      <c r="U32" s="433"/>
      <c r="V32" s="434"/>
      <c r="W32" s="394"/>
      <c r="X32" s="327"/>
    </row>
    <row r="33" spans="1:24" ht="15.75" customHeight="1">
      <c r="A33" s="115"/>
      <c r="B33" s="115"/>
      <c r="C33" s="115"/>
      <c r="D33" s="115"/>
      <c r="E33" s="112"/>
      <c r="F33" s="112"/>
      <c r="G33" s="112"/>
      <c r="H33" s="116"/>
      <c r="I33" s="114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59"/>
      <c r="V33" s="59"/>
      <c r="W33" s="59"/>
      <c r="X33" s="59"/>
    </row>
    <row r="34" spans="1:24" s="123" customFormat="1" ht="31.5" customHeight="1">
      <c r="A34" s="118" t="s">
        <v>191</v>
      </c>
      <c r="B34" s="119"/>
      <c r="C34" s="119"/>
      <c r="D34" s="119"/>
      <c r="E34" s="119"/>
      <c r="F34" s="120"/>
      <c r="G34" s="120"/>
      <c r="H34" s="120"/>
      <c r="I34" s="121"/>
      <c r="J34" s="120"/>
      <c r="K34" s="120"/>
      <c r="L34" s="120"/>
      <c r="M34" s="120"/>
      <c r="N34" s="120"/>
      <c r="O34" s="120"/>
      <c r="P34" s="119"/>
      <c r="Q34" s="119"/>
      <c r="R34" s="119"/>
      <c r="S34" s="119"/>
      <c r="T34" s="119"/>
      <c r="U34" s="122"/>
      <c r="V34" s="122"/>
      <c r="W34" s="122"/>
      <c r="X34" s="122"/>
    </row>
    <row r="35" spans="1:24" s="62" customFormat="1" ht="9.75" customHeight="1">
      <c r="A35" s="124"/>
      <c r="B35" s="124"/>
      <c r="C35" s="124"/>
      <c r="D35" s="124"/>
      <c r="E35" s="125"/>
      <c r="F35" s="126"/>
      <c r="G35" s="126"/>
      <c r="H35" s="126"/>
      <c r="I35" s="127"/>
      <c r="J35" s="126"/>
      <c r="K35" s="126"/>
      <c r="L35" s="126"/>
      <c r="M35" s="126"/>
      <c r="N35" s="126"/>
      <c r="O35" s="126"/>
      <c r="P35" s="124"/>
      <c r="Q35" s="124"/>
      <c r="R35" s="124"/>
      <c r="S35" s="124"/>
      <c r="T35" s="124"/>
      <c r="U35" s="128"/>
      <c r="V35" s="128"/>
      <c r="W35" s="128"/>
      <c r="X35" s="128"/>
    </row>
    <row r="36" spans="1:38" s="62" customFormat="1" ht="24.75" customHeight="1">
      <c r="A36" s="761" t="s">
        <v>140</v>
      </c>
      <c r="B36" s="761" t="s">
        <v>141</v>
      </c>
      <c r="C36" s="761" t="s">
        <v>142</v>
      </c>
      <c r="D36" s="761" t="s">
        <v>143</v>
      </c>
      <c r="E36" s="761" t="s">
        <v>144</v>
      </c>
      <c r="F36" s="761" t="s">
        <v>192</v>
      </c>
      <c r="G36" s="761" t="s">
        <v>146</v>
      </c>
      <c r="H36" s="761" t="s">
        <v>147</v>
      </c>
      <c r="I36" s="758" t="s">
        <v>15</v>
      </c>
      <c r="J36" s="754" t="s">
        <v>148</v>
      </c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754"/>
      <c r="Y36" s="65"/>
      <c r="Z36" s="73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34" s="62" customFormat="1" ht="16.5" customHeight="1">
      <c r="A37" s="762"/>
      <c r="B37" s="762"/>
      <c r="C37" s="762"/>
      <c r="D37" s="762"/>
      <c r="E37" s="762"/>
      <c r="F37" s="762"/>
      <c r="G37" s="762"/>
      <c r="H37" s="762"/>
      <c r="I37" s="759"/>
      <c r="J37" s="480"/>
      <c r="K37" s="481"/>
      <c r="L37" s="481"/>
      <c r="M37" s="481"/>
      <c r="N37" s="481"/>
      <c r="O37" s="481"/>
      <c r="P37" s="481"/>
      <c r="Q37" s="482">
        <v>2009</v>
      </c>
      <c r="R37" s="481"/>
      <c r="S37" s="481"/>
      <c r="T37" s="481"/>
      <c r="U37" s="483"/>
      <c r="V37" s="483"/>
      <c r="W37" s="752">
        <v>2011</v>
      </c>
      <c r="X37" s="757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s="62" customFormat="1" ht="23.25" customHeight="1">
      <c r="A38" s="763"/>
      <c r="B38" s="763"/>
      <c r="C38" s="763"/>
      <c r="D38" s="763"/>
      <c r="E38" s="763"/>
      <c r="F38" s="763"/>
      <c r="G38" s="763"/>
      <c r="H38" s="763"/>
      <c r="I38" s="760"/>
      <c r="J38" s="129" t="s">
        <v>149</v>
      </c>
      <c r="K38" s="129" t="s">
        <v>150</v>
      </c>
      <c r="L38" s="129" t="s">
        <v>151</v>
      </c>
      <c r="M38" s="129" t="s">
        <v>152</v>
      </c>
      <c r="N38" s="129" t="s">
        <v>153</v>
      </c>
      <c r="O38" s="129" t="s">
        <v>154</v>
      </c>
      <c r="P38" s="129" t="s">
        <v>155</v>
      </c>
      <c r="Q38" s="129" t="s">
        <v>156</v>
      </c>
      <c r="R38" s="129" t="s">
        <v>157</v>
      </c>
      <c r="S38" s="129" t="s">
        <v>158</v>
      </c>
      <c r="T38" s="129" t="s">
        <v>159</v>
      </c>
      <c r="U38" s="130" t="s">
        <v>160</v>
      </c>
      <c r="V38" s="475" t="s">
        <v>161</v>
      </c>
      <c r="W38" s="753"/>
      <c r="X38" s="757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24" s="82" customFormat="1" ht="89.25" customHeight="1" hidden="1">
      <c r="A39" s="131" t="s">
        <v>162</v>
      </c>
      <c r="B39" s="132" t="s">
        <v>163</v>
      </c>
      <c r="C39" s="132" t="s">
        <v>164</v>
      </c>
      <c r="D39" s="132" t="s">
        <v>165</v>
      </c>
      <c r="E39" s="129" t="s">
        <v>166</v>
      </c>
      <c r="F39" s="133"/>
      <c r="G39" s="134"/>
      <c r="H39" s="134"/>
      <c r="I39" s="135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5"/>
      <c r="V39" s="135"/>
      <c r="W39" s="477"/>
      <c r="X39" s="469"/>
    </row>
    <row r="40" spans="1:24" s="82" customFormat="1" ht="63.75" customHeight="1" hidden="1">
      <c r="A40" s="131" t="s">
        <v>167</v>
      </c>
      <c r="B40" s="132" t="s">
        <v>168</v>
      </c>
      <c r="C40" s="132" t="s">
        <v>164</v>
      </c>
      <c r="D40" s="132" t="s">
        <v>169</v>
      </c>
      <c r="E40" s="129" t="s">
        <v>166</v>
      </c>
      <c r="F40" s="133"/>
      <c r="G40" s="134"/>
      <c r="H40" s="134"/>
      <c r="I40" s="135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135"/>
      <c r="W40" s="477"/>
      <c r="X40" s="469"/>
    </row>
    <row r="41" spans="1:24" s="82" customFormat="1" ht="63.75" customHeight="1" hidden="1">
      <c r="A41" s="131" t="s">
        <v>170</v>
      </c>
      <c r="B41" s="132" t="s">
        <v>171</v>
      </c>
      <c r="C41" s="132" t="s">
        <v>164</v>
      </c>
      <c r="D41" s="132" t="s">
        <v>172</v>
      </c>
      <c r="E41" s="129" t="s">
        <v>166</v>
      </c>
      <c r="F41" s="133"/>
      <c r="G41" s="134"/>
      <c r="H41" s="134"/>
      <c r="I41" s="135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5"/>
      <c r="V41" s="135"/>
      <c r="W41" s="477"/>
      <c r="X41" s="469"/>
    </row>
    <row r="42" spans="1:24" s="82" customFormat="1" ht="66.75" customHeight="1" hidden="1">
      <c r="A42" s="131" t="s">
        <v>173</v>
      </c>
      <c r="B42" s="132" t="s">
        <v>174</v>
      </c>
      <c r="C42" s="132" t="s">
        <v>164</v>
      </c>
      <c r="D42" s="132" t="s">
        <v>175</v>
      </c>
      <c r="E42" s="129" t="s">
        <v>166</v>
      </c>
      <c r="F42" s="133"/>
      <c r="G42" s="134"/>
      <c r="H42" s="134"/>
      <c r="I42" s="135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5"/>
      <c r="V42" s="135"/>
      <c r="W42" s="477"/>
      <c r="X42" s="469"/>
    </row>
    <row r="43" spans="1:24" s="82" customFormat="1" ht="102" customHeight="1" hidden="1">
      <c r="A43" s="136" t="s">
        <v>176</v>
      </c>
      <c r="B43" s="137" t="s">
        <v>177</v>
      </c>
      <c r="C43" s="137" t="s">
        <v>164</v>
      </c>
      <c r="D43" s="137" t="s">
        <v>178</v>
      </c>
      <c r="E43" s="129" t="s">
        <v>166</v>
      </c>
      <c r="F43" s="138"/>
      <c r="G43" s="134"/>
      <c r="H43" s="134"/>
      <c r="I43" s="135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135"/>
      <c r="W43" s="477"/>
      <c r="X43" s="469"/>
    </row>
    <row r="44" spans="1:24" s="146" customFormat="1" ht="42" customHeight="1">
      <c r="A44" s="139" t="s">
        <v>179</v>
      </c>
      <c r="B44" s="132" t="s">
        <v>193</v>
      </c>
      <c r="C44" s="132" t="s">
        <v>194</v>
      </c>
      <c r="D44" s="140" t="s">
        <v>195</v>
      </c>
      <c r="E44" s="141">
        <v>280000</v>
      </c>
      <c r="F44" s="373"/>
      <c r="G44" s="141">
        <v>0</v>
      </c>
      <c r="H44" s="142" t="s">
        <v>261</v>
      </c>
      <c r="I44" s="143" t="s">
        <v>190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425">
        <f>J44+K44+L44+M44+N44+O44+P44+Q44+R44+S44+T44+U44</f>
        <v>0</v>
      </c>
      <c r="W44" s="145"/>
      <c r="X44" s="470"/>
    </row>
    <row r="45" spans="1:24" s="146" customFormat="1" ht="53.25" customHeight="1">
      <c r="A45" s="147" t="s">
        <v>183</v>
      </c>
      <c r="B45" s="132" t="s">
        <v>197</v>
      </c>
      <c r="C45" s="132" t="s">
        <v>194</v>
      </c>
      <c r="D45" s="140" t="s">
        <v>195</v>
      </c>
      <c r="E45" s="141">
        <v>490000</v>
      </c>
      <c r="F45" s="373">
        <v>294</v>
      </c>
      <c r="G45" s="141">
        <v>0</v>
      </c>
      <c r="H45" s="142" t="s">
        <v>198</v>
      </c>
      <c r="I45" s="143" t="s">
        <v>190</v>
      </c>
      <c r="J45" s="20"/>
      <c r="K45" s="20"/>
      <c r="L45" s="20"/>
      <c r="M45" s="20"/>
      <c r="N45" s="20"/>
      <c r="O45" s="20">
        <v>43</v>
      </c>
      <c r="P45" s="20">
        <v>43</v>
      </c>
      <c r="Q45" s="20">
        <v>43</v>
      </c>
      <c r="R45" s="20">
        <v>43</v>
      </c>
      <c r="S45" s="20">
        <v>27</v>
      </c>
      <c r="T45" s="20">
        <v>27</v>
      </c>
      <c r="U45" s="20">
        <v>68</v>
      </c>
      <c r="V45" s="425">
        <f>J45+K45+L45+M45+N45+O45+P45+Q45+R45+S45+T45+U45</f>
        <v>294</v>
      </c>
      <c r="W45" s="144"/>
      <c r="X45" s="471"/>
    </row>
    <row r="46" spans="1:24" s="146" customFormat="1" ht="48.75" customHeight="1">
      <c r="A46" s="147" t="s">
        <v>185</v>
      </c>
      <c r="B46" s="132" t="s">
        <v>199</v>
      </c>
      <c r="C46" s="132" t="s">
        <v>194</v>
      </c>
      <c r="D46" s="140" t="s">
        <v>195</v>
      </c>
      <c r="E46" s="141">
        <v>651600</v>
      </c>
      <c r="F46" s="373">
        <v>0</v>
      </c>
      <c r="G46" s="141">
        <v>0</v>
      </c>
      <c r="H46" s="142" t="s">
        <v>200</v>
      </c>
      <c r="I46" s="143" t="s">
        <v>190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25"/>
      <c r="W46" s="478"/>
      <c r="X46" s="472"/>
    </row>
    <row r="47" spans="1:24" s="146" customFormat="1" ht="54.75" customHeight="1" thickBot="1">
      <c r="A47" s="139" t="s">
        <v>201</v>
      </c>
      <c r="B47" s="148" t="s">
        <v>202</v>
      </c>
      <c r="C47" s="137" t="s">
        <v>194</v>
      </c>
      <c r="D47" s="149" t="s">
        <v>195</v>
      </c>
      <c r="E47" s="150">
        <v>494800</v>
      </c>
      <c r="F47" s="374">
        <v>9743</v>
      </c>
      <c r="G47" s="150"/>
      <c r="H47" s="151" t="s">
        <v>6</v>
      </c>
      <c r="I47" s="152"/>
      <c r="J47" s="153"/>
      <c r="K47" s="153"/>
      <c r="L47" s="153"/>
      <c r="M47" s="153"/>
      <c r="N47" s="153"/>
      <c r="O47" s="153">
        <v>630</v>
      </c>
      <c r="P47" s="153">
        <v>630</v>
      </c>
      <c r="Q47" s="153">
        <v>630</v>
      </c>
      <c r="R47" s="153">
        <v>630</v>
      </c>
      <c r="S47" s="153">
        <v>630</v>
      </c>
      <c r="T47" s="153">
        <v>629</v>
      </c>
      <c r="U47" s="153">
        <v>629</v>
      </c>
      <c r="V47" s="476">
        <f>J47+K47+L47+M47+N47+O47+P47+Q47+R47+S47+T47+U47</f>
        <v>4408</v>
      </c>
      <c r="W47" s="154">
        <v>5335</v>
      </c>
      <c r="X47" s="473"/>
    </row>
    <row r="48" spans="1:94" s="160" customFormat="1" ht="23.25" customHeight="1" thickBot="1">
      <c r="A48" s="558" t="s">
        <v>187</v>
      </c>
      <c r="B48" s="155"/>
      <c r="C48" s="155"/>
      <c r="D48" s="155"/>
      <c r="E48" s="156">
        <f>E45+E46+E47+E44</f>
        <v>1916400</v>
      </c>
      <c r="F48" s="375">
        <f aca="true" t="shared" si="2" ref="F48:V48">F45+F46+F47+F44</f>
        <v>10037</v>
      </c>
      <c r="G48" s="156">
        <f t="shared" si="2"/>
        <v>0</v>
      </c>
      <c r="H48" s="156"/>
      <c r="I48" s="156"/>
      <c r="J48" s="156">
        <f t="shared" si="2"/>
        <v>0</v>
      </c>
      <c r="K48" s="156">
        <f t="shared" si="2"/>
        <v>0</v>
      </c>
      <c r="L48" s="156">
        <f t="shared" si="2"/>
        <v>0</v>
      </c>
      <c r="M48" s="156">
        <f t="shared" si="2"/>
        <v>0</v>
      </c>
      <c r="N48" s="156">
        <f t="shared" si="2"/>
        <v>0</v>
      </c>
      <c r="O48" s="156">
        <f t="shared" si="2"/>
        <v>673</v>
      </c>
      <c r="P48" s="156">
        <f t="shared" si="2"/>
        <v>673</v>
      </c>
      <c r="Q48" s="156">
        <f t="shared" si="2"/>
        <v>673</v>
      </c>
      <c r="R48" s="156">
        <f t="shared" si="2"/>
        <v>673</v>
      </c>
      <c r="S48" s="156">
        <f t="shared" si="2"/>
        <v>657</v>
      </c>
      <c r="T48" s="156">
        <f t="shared" si="2"/>
        <v>656</v>
      </c>
      <c r="U48" s="156">
        <f t="shared" si="2"/>
        <v>697</v>
      </c>
      <c r="V48" s="426">
        <f t="shared" si="2"/>
        <v>4702</v>
      </c>
      <c r="W48" s="479">
        <f>W45+W46+W47+W44</f>
        <v>5335</v>
      </c>
      <c r="X48" s="474"/>
      <c r="Y48" s="158" t="s">
        <v>190</v>
      </c>
      <c r="Z48" s="158" t="s">
        <v>190</v>
      </c>
      <c r="AA48" s="158" t="s">
        <v>190</v>
      </c>
      <c r="AB48" s="157" t="s">
        <v>190</v>
      </c>
      <c r="AC48" s="157" t="s">
        <v>190</v>
      </c>
      <c r="AD48" s="157" t="s">
        <v>190</v>
      </c>
      <c r="AE48" s="157" t="s">
        <v>190</v>
      </c>
      <c r="AF48" s="157" t="s">
        <v>190</v>
      </c>
      <c r="AG48" s="157" t="s">
        <v>190</v>
      </c>
      <c r="AH48" s="157" t="s">
        <v>190</v>
      </c>
      <c r="AI48" s="159" t="s">
        <v>190</v>
      </c>
      <c r="AJ48" s="158"/>
      <c r="CP48" s="158"/>
    </row>
    <row r="49" spans="1:25" s="167" customFormat="1" ht="30" customHeight="1">
      <c r="A49" s="161"/>
      <c r="B49" s="161"/>
      <c r="C49" s="161"/>
      <c r="D49" s="161"/>
      <c r="E49" s="162"/>
      <c r="F49" s="162" t="s">
        <v>190</v>
      </c>
      <c r="G49" s="162"/>
      <c r="H49" s="163"/>
      <c r="I49" s="16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59" t="s">
        <v>190</v>
      </c>
      <c r="V49" s="59" t="s">
        <v>190</v>
      </c>
      <c r="W49" s="59"/>
      <c r="X49" s="59"/>
      <c r="Y49" s="166"/>
    </row>
    <row r="50" spans="1:38" s="62" customFormat="1" ht="27.75" customHeight="1">
      <c r="A50" s="746" t="s">
        <v>140</v>
      </c>
      <c r="B50" s="746" t="s">
        <v>141</v>
      </c>
      <c r="C50" s="746" t="s">
        <v>142</v>
      </c>
      <c r="D50" s="746" t="s">
        <v>143</v>
      </c>
      <c r="E50" s="746" t="s">
        <v>144</v>
      </c>
      <c r="F50" s="764" t="s">
        <v>192</v>
      </c>
      <c r="G50" s="746" t="s">
        <v>203</v>
      </c>
      <c r="H50" s="746" t="s">
        <v>147</v>
      </c>
      <c r="I50" s="749" t="s">
        <v>5</v>
      </c>
      <c r="J50" s="741" t="s">
        <v>204</v>
      </c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3"/>
      <c r="W50" s="317"/>
      <c r="X50" s="72"/>
      <c r="Y50" s="65"/>
      <c r="Z50" s="73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1:38" s="62" customFormat="1" ht="12.75">
      <c r="A51" s="747"/>
      <c r="B51" s="747"/>
      <c r="C51" s="747"/>
      <c r="D51" s="747"/>
      <c r="E51" s="747"/>
      <c r="F51" s="765"/>
      <c r="G51" s="747"/>
      <c r="H51" s="747"/>
      <c r="I51" s="750"/>
      <c r="J51" s="741">
        <v>2009</v>
      </c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3"/>
      <c r="W51" s="317"/>
      <c r="X51" s="72"/>
      <c r="Y51" s="65"/>
      <c r="Z51" s="73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:38" s="62" customFormat="1" ht="25.5" customHeight="1">
      <c r="A52" s="748"/>
      <c r="B52" s="748"/>
      <c r="C52" s="748"/>
      <c r="D52" s="748"/>
      <c r="E52" s="748"/>
      <c r="F52" s="766"/>
      <c r="G52" s="748"/>
      <c r="H52" s="748"/>
      <c r="I52" s="751"/>
      <c r="J52" s="76" t="s">
        <v>149</v>
      </c>
      <c r="K52" s="76" t="s">
        <v>150</v>
      </c>
      <c r="L52" s="76" t="s">
        <v>151</v>
      </c>
      <c r="M52" s="76" t="s">
        <v>152</v>
      </c>
      <c r="N52" s="76" t="s">
        <v>153</v>
      </c>
      <c r="O52" s="76" t="s">
        <v>154</v>
      </c>
      <c r="P52" s="76" t="s">
        <v>155</v>
      </c>
      <c r="Q52" s="76" t="s">
        <v>156</v>
      </c>
      <c r="R52" s="76" t="s">
        <v>157</v>
      </c>
      <c r="S52" s="76" t="s">
        <v>158</v>
      </c>
      <c r="T52" s="76" t="s">
        <v>159</v>
      </c>
      <c r="U52" s="77" t="s">
        <v>160</v>
      </c>
      <c r="V52" s="78" t="s">
        <v>161</v>
      </c>
      <c r="W52" s="105"/>
      <c r="X52" s="10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</row>
    <row r="53" spans="1:24" s="82" customFormat="1" ht="89.25" customHeight="1" hidden="1">
      <c r="A53" s="79" t="s">
        <v>162</v>
      </c>
      <c r="B53" s="80" t="s">
        <v>163</v>
      </c>
      <c r="C53" s="80" t="s">
        <v>164</v>
      </c>
      <c r="D53" s="80" t="s">
        <v>165</v>
      </c>
      <c r="E53" s="76" t="s">
        <v>166</v>
      </c>
      <c r="F53" s="376"/>
      <c r="I53" s="83"/>
      <c r="U53" s="83"/>
      <c r="V53" s="83"/>
      <c r="W53" s="83"/>
      <c r="X53" s="83"/>
    </row>
    <row r="54" spans="1:24" s="82" customFormat="1" ht="63.75" customHeight="1" hidden="1">
      <c r="A54" s="79" t="s">
        <v>167</v>
      </c>
      <c r="B54" s="80" t="s">
        <v>168</v>
      </c>
      <c r="C54" s="80" t="s">
        <v>164</v>
      </c>
      <c r="D54" s="80" t="s">
        <v>169</v>
      </c>
      <c r="E54" s="76" t="s">
        <v>166</v>
      </c>
      <c r="F54" s="376"/>
      <c r="I54" s="83"/>
      <c r="U54" s="83"/>
      <c r="V54" s="83"/>
      <c r="W54" s="83"/>
      <c r="X54" s="83"/>
    </row>
    <row r="55" spans="1:24" s="82" customFormat="1" ht="63.75" customHeight="1" hidden="1">
      <c r="A55" s="79" t="s">
        <v>170</v>
      </c>
      <c r="B55" s="80" t="s">
        <v>171</v>
      </c>
      <c r="C55" s="80" t="s">
        <v>164</v>
      </c>
      <c r="D55" s="80" t="s">
        <v>172</v>
      </c>
      <c r="E55" s="76" t="s">
        <v>166</v>
      </c>
      <c r="F55" s="376"/>
      <c r="I55" s="83"/>
      <c r="U55" s="83"/>
      <c r="V55" s="83"/>
      <c r="W55" s="83"/>
      <c r="X55" s="83"/>
    </row>
    <row r="56" spans="1:24" s="82" customFormat="1" ht="66.75" customHeight="1" hidden="1">
      <c r="A56" s="79" t="s">
        <v>173</v>
      </c>
      <c r="B56" s="80" t="s">
        <v>174</v>
      </c>
      <c r="C56" s="80" t="s">
        <v>164</v>
      </c>
      <c r="D56" s="80" t="s">
        <v>175</v>
      </c>
      <c r="E56" s="76" t="s">
        <v>166</v>
      </c>
      <c r="F56" s="376"/>
      <c r="I56" s="83"/>
      <c r="U56" s="83"/>
      <c r="V56" s="83"/>
      <c r="W56" s="83"/>
      <c r="X56" s="83"/>
    </row>
    <row r="57" spans="1:24" s="82" customFormat="1" ht="102" customHeight="1" hidden="1">
      <c r="A57" s="85" t="s">
        <v>176</v>
      </c>
      <c r="B57" s="86" t="s">
        <v>177</v>
      </c>
      <c r="C57" s="86" t="s">
        <v>164</v>
      </c>
      <c r="D57" s="86" t="s">
        <v>178</v>
      </c>
      <c r="E57" s="76" t="s">
        <v>166</v>
      </c>
      <c r="F57" s="377"/>
      <c r="I57" s="83"/>
      <c r="U57" s="83"/>
      <c r="V57" s="83"/>
      <c r="W57" s="83"/>
      <c r="X57" s="83"/>
    </row>
    <row r="58" spans="1:24" s="146" customFormat="1" ht="42.75" customHeight="1">
      <c r="A58" s="170" t="s">
        <v>179</v>
      </c>
      <c r="B58" s="80" t="s">
        <v>193</v>
      </c>
      <c r="C58" s="132" t="s">
        <v>194</v>
      </c>
      <c r="D58" s="140" t="s">
        <v>195</v>
      </c>
      <c r="E58" s="171">
        <v>280000</v>
      </c>
      <c r="F58" s="373">
        <f>F44</f>
        <v>0</v>
      </c>
      <c r="G58" s="171">
        <v>0</v>
      </c>
      <c r="H58" s="172" t="s">
        <v>196</v>
      </c>
      <c r="I58" s="173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84"/>
      <c r="V58" s="84">
        <f>SUM(J58:U58)</f>
        <v>0</v>
      </c>
      <c r="W58" s="106"/>
      <c r="X58" s="106"/>
    </row>
    <row r="59" spans="1:24" s="146" customFormat="1" ht="56.25" customHeight="1">
      <c r="A59" s="175" t="s">
        <v>183</v>
      </c>
      <c r="B59" s="80" t="s">
        <v>205</v>
      </c>
      <c r="C59" s="132" t="s">
        <v>194</v>
      </c>
      <c r="D59" s="140" t="s">
        <v>195</v>
      </c>
      <c r="E59" s="171">
        <v>490000</v>
      </c>
      <c r="F59" s="373">
        <f>F45</f>
        <v>294</v>
      </c>
      <c r="G59" s="171">
        <v>0</v>
      </c>
      <c r="H59" s="172" t="s">
        <v>198</v>
      </c>
      <c r="I59" s="173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84"/>
      <c r="V59" s="84">
        <f>SUM(J59:U59)</f>
        <v>0</v>
      </c>
      <c r="W59" s="106"/>
      <c r="X59" s="106"/>
    </row>
    <row r="60" spans="1:24" s="146" customFormat="1" ht="40.5" customHeight="1">
      <c r="A60" s="175" t="s">
        <v>185</v>
      </c>
      <c r="B60" s="80" t="s">
        <v>206</v>
      </c>
      <c r="C60" s="132" t="s">
        <v>194</v>
      </c>
      <c r="D60" s="140" t="s">
        <v>195</v>
      </c>
      <c r="E60" s="171">
        <v>651600</v>
      </c>
      <c r="F60" s="373">
        <f>F46</f>
        <v>0</v>
      </c>
      <c r="G60" s="171">
        <v>0</v>
      </c>
      <c r="H60" s="172" t="s">
        <v>200</v>
      </c>
      <c r="I60" s="173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84"/>
      <c r="V60" s="84">
        <f>SUM(J60:U60)</f>
        <v>0</v>
      </c>
      <c r="W60" s="106"/>
      <c r="X60" s="106"/>
    </row>
    <row r="61" spans="1:24" s="146" customFormat="1" ht="59.25" customHeight="1" thickBot="1">
      <c r="A61" s="176" t="s">
        <v>201</v>
      </c>
      <c r="B61" s="86" t="s">
        <v>207</v>
      </c>
      <c r="C61" s="137" t="s">
        <v>194</v>
      </c>
      <c r="D61" s="149" t="s">
        <v>195</v>
      </c>
      <c r="E61" s="177">
        <v>494800</v>
      </c>
      <c r="F61" s="374">
        <f>F47</f>
        <v>9743</v>
      </c>
      <c r="G61" s="178"/>
      <c r="H61" s="179" t="s">
        <v>7</v>
      </c>
      <c r="I61" s="180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97"/>
      <c r="V61" s="97">
        <f>SUM(J61:U61)</f>
        <v>0</v>
      </c>
      <c r="W61" s="106"/>
      <c r="X61" s="106"/>
    </row>
    <row r="62" spans="1:24" s="160" customFormat="1" ht="26.25" customHeight="1" thickBot="1">
      <c r="A62" s="182" t="s">
        <v>187</v>
      </c>
      <c r="B62" s="183"/>
      <c r="C62" s="183"/>
      <c r="D62" s="183"/>
      <c r="E62" s="184">
        <f>E58+E59+E60+E61</f>
        <v>1916400</v>
      </c>
      <c r="F62" s="378">
        <f aca="true" t="shared" si="3" ref="F62:V62">F58+F59+F60+F61</f>
        <v>10037</v>
      </c>
      <c r="G62" s="184">
        <f t="shared" si="3"/>
        <v>0</v>
      </c>
      <c r="H62" s="184"/>
      <c r="I62" s="184">
        <f t="shared" si="3"/>
        <v>0</v>
      </c>
      <c r="J62" s="184">
        <f t="shared" si="3"/>
        <v>0</v>
      </c>
      <c r="K62" s="184">
        <f t="shared" si="3"/>
        <v>0</v>
      </c>
      <c r="L62" s="184">
        <f t="shared" si="3"/>
        <v>0</v>
      </c>
      <c r="M62" s="184">
        <f t="shared" si="3"/>
        <v>0</v>
      </c>
      <c r="N62" s="184">
        <f t="shared" si="3"/>
        <v>0</v>
      </c>
      <c r="O62" s="184">
        <f t="shared" si="3"/>
        <v>0</v>
      </c>
      <c r="P62" s="184">
        <f t="shared" si="3"/>
        <v>0</v>
      </c>
      <c r="Q62" s="184">
        <f t="shared" si="3"/>
        <v>0</v>
      </c>
      <c r="R62" s="184">
        <f t="shared" si="3"/>
        <v>0</v>
      </c>
      <c r="S62" s="184">
        <f t="shared" si="3"/>
        <v>0</v>
      </c>
      <c r="T62" s="184">
        <f t="shared" si="3"/>
        <v>0</v>
      </c>
      <c r="U62" s="184">
        <f t="shared" si="3"/>
        <v>0</v>
      </c>
      <c r="V62" s="185">
        <f t="shared" si="3"/>
        <v>0</v>
      </c>
      <c r="W62" s="162"/>
      <c r="X62" s="328"/>
    </row>
    <row r="63" spans="1:10" ht="12" customHeight="1">
      <c r="A63" s="186"/>
      <c r="B63" s="187"/>
      <c r="C63" s="187"/>
      <c r="D63" s="187"/>
      <c r="E63" s="168"/>
      <c r="F63" s="168" t="s">
        <v>190</v>
      </c>
      <c r="J63" s="169"/>
    </row>
    <row r="64" spans="1:24" s="62" customFormat="1" ht="69.75" customHeight="1">
      <c r="A64" s="65" t="s">
        <v>190</v>
      </c>
      <c r="B64" s="65"/>
      <c r="C64" s="65"/>
      <c r="D64" s="65"/>
      <c r="H64" s="62" t="s">
        <v>190</v>
      </c>
      <c r="I64" s="63"/>
      <c r="U64" s="64"/>
      <c r="V64" s="64"/>
      <c r="W64" s="64"/>
      <c r="X64" s="64"/>
    </row>
    <row r="65" spans="2:24" s="60" customFormat="1" ht="26.25" customHeight="1">
      <c r="B65" s="60" t="s">
        <v>249</v>
      </c>
      <c r="I65" s="61"/>
      <c r="U65" s="61"/>
      <c r="V65" s="319"/>
      <c r="W65" s="319"/>
      <c r="X65" s="319"/>
    </row>
    <row r="66" spans="9:23" s="62" customFormat="1" ht="15">
      <c r="I66" s="63"/>
      <c r="R66" s="319"/>
      <c r="S66" s="319"/>
      <c r="T66" s="319"/>
      <c r="U66" s="319"/>
      <c r="V66" s="319"/>
      <c r="W66" s="319"/>
    </row>
    <row r="67" spans="5:24" s="62" customFormat="1" ht="12.75">
      <c r="E67" s="66"/>
      <c r="F67" s="67"/>
      <c r="G67" s="67"/>
      <c r="H67" s="67"/>
      <c r="I67" s="68"/>
      <c r="J67" s="67"/>
      <c r="K67" s="67"/>
      <c r="L67" s="67"/>
      <c r="M67" s="67"/>
      <c r="N67" s="67"/>
      <c r="O67" s="67"/>
      <c r="U67" s="64"/>
      <c r="V67" s="64"/>
      <c r="W67" s="64"/>
      <c r="X67" s="64"/>
    </row>
    <row r="68" spans="1:34" s="62" customFormat="1" ht="26.25" customHeight="1">
      <c r="A68" s="746" t="s">
        <v>140</v>
      </c>
      <c r="B68" s="746" t="s">
        <v>141</v>
      </c>
      <c r="C68" s="746" t="s">
        <v>142</v>
      </c>
      <c r="D68" s="746" t="s">
        <v>143</v>
      </c>
      <c r="E68" s="746" t="s">
        <v>144</v>
      </c>
      <c r="F68" s="746" t="s">
        <v>145</v>
      </c>
      <c r="G68" s="746" t="s">
        <v>146</v>
      </c>
      <c r="H68" s="746" t="s">
        <v>147</v>
      </c>
      <c r="I68" s="768" t="s">
        <v>14</v>
      </c>
      <c r="J68" s="741" t="s">
        <v>148</v>
      </c>
      <c r="K68" s="742"/>
      <c r="L68" s="742"/>
      <c r="M68" s="742"/>
      <c r="N68" s="742"/>
      <c r="O68" s="742"/>
      <c r="P68" s="742"/>
      <c r="Q68" s="742"/>
      <c r="R68" s="742"/>
      <c r="S68" s="742"/>
      <c r="T68" s="742"/>
      <c r="U68" s="742"/>
      <c r="V68" s="743"/>
      <c r="W68" s="744"/>
      <c r="X68" s="721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69" spans="1:32" s="62" customFormat="1" ht="12.75">
      <c r="A69" s="747"/>
      <c r="B69" s="747"/>
      <c r="C69" s="747"/>
      <c r="D69" s="747"/>
      <c r="E69" s="747"/>
      <c r="F69" s="747"/>
      <c r="G69" s="747"/>
      <c r="H69" s="747"/>
      <c r="I69" s="769"/>
      <c r="J69" s="69">
        <v>2010</v>
      </c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1"/>
      <c r="V69" s="488"/>
      <c r="W69" s="744"/>
      <c r="X69" s="721"/>
      <c r="Y69" s="65"/>
      <c r="Z69" s="65"/>
      <c r="AA69" s="65"/>
      <c r="AB69" s="65"/>
      <c r="AC69" s="65"/>
      <c r="AD69" s="65"/>
      <c r="AE69" s="65"/>
      <c r="AF69" s="65"/>
    </row>
    <row r="70" spans="1:32" s="62" customFormat="1" ht="25.5" customHeight="1">
      <c r="A70" s="748"/>
      <c r="B70" s="748"/>
      <c r="C70" s="748"/>
      <c r="D70" s="748"/>
      <c r="E70" s="748"/>
      <c r="F70" s="748"/>
      <c r="G70" s="748"/>
      <c r="H70" s="748"/>
      <c r="I70" s="770"/>
      <c r="J70" s="76" t="s">
        <v>149</v>
      </c>
      <c r="K70" s="76" t="s">
        <v>150</v>
      </c>
      <c r="L70" s="76" t="s">
        <v>151</v>
      </c>
      <c r="M70" s="76" t="s">
        <v>152</v>
      </c>
      <c r="N70" s="76" t="s">
        <v>153</v>
      </c>
      <c r="O70" s="76" t="s">
        <v>154</v>
      </c>
      <c r="P70" s="76" t="s">
        <v>155</v>
      </c>
      <c r="Q70" s="76" t="s">
        <v>156</v>
      </c>
      <c r="R70" s="76" t="s">
        <v>157</v>
      </c>
      <c r="S70" s="76" t="s">
        <v>158</v>
      </c>
      <c r="T70" s="76" t="s">
        <v>159</v>
      </c>
      <c r="U70" s="77" t="s">
        <v>160</v>
      </c>
      <c r="V70" s="78" t="s">
        <v>161</v>
      </c>
      <c r="W70" s="744"/>
      <c r="X70" s="721"/>
      <c r="Y70" s="65"/>
      <c r="Z70" s="65"/>
      <c r="AA70" s="65"/>
      <c r="AB70" s="65"/>
      <c r="AC70" s="65"/>
      <c r="AD70" s="65"/>
      <c r="AE70" s="65"/>
      <c r="AF70" s="65"/>
    </row>
    <row r="71" spans="1:24" s="82" customFormat="1" ht="89.25" customHeight="1" hidden="1">
      <c r="A71" s="79" t="s">
        <v>162</v>
      </c>
      <c r="B71" s="80" t="s">
        <v>163</v>
      </c>
      <c r="C71" s="80" t="s">
        <v>164</v>
      </c>
      <c r="D71" s="80" t="s">
        <v>165</v>
      </c>
      <c r="E71" s="76" t="s">
        <v>166</v>
      </c>
      <c r="F71" s="81"/>
      <c r="I71" s="83"/>
      <c r="J71" s="462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106"/>
      <c r="V71" s="463"/>
      <c r="W71" s="106"/>
      <c r="X71" s="116"/>
    </row>
    <row r="72" spans="1:24" s="82" customFormat="1" ht="63.75" customHeight="1" hidden="1">
      <c r="A72" s="79" t="s">
        <v>167</v>
      </c>
      <c r="B72" s="80" t="s">
        <v>168</v>
      </c>
      <c r="C72" s="80" t="s">
        <v>164</v>
      </c>
      <c r="D72" s="80" t="s">
        <v>169</v>
      </c>
      <c r="E72" s="76" t="s">
        <v>166</v>
      </c>
      <c r="F72" s="81"/>
      <c r="I72" s="83"/>
      <c r="J72" s="462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106"/>
      <c r="V72" s="463"/>
      <c r="W72" s="106"/>
      <c r="X72" s="116"/>
    </row>
    <row r="73" spans="1:24" s="82" customFormat="1" ht="63.75" customHeight="1" hidden="1">
      <c r="A73" s="79" t="s">
        <v>170</v>
      </c>
      <c r="B73" s="80" t="s">
        <v>171</v>
      </c>
      <c r="C73" s="80" t="s">
        <v>164</v>
      </c>
      <c r="D73" s="80" t="s">
        <v>172</v>
      </c>
      <c r="E73" s="76" t="s">
        <v>166</v>
      </c>
      <c r="F73" s="81"/>
      <c r="I73" s="83"/>
      <c r="J73" s="462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106"/>
      <c r="V73" s="463"/>
      <c r="W73" s="106"/>
      <c r="X73" s="116"/>
    </row>
    <row r="74" spans="1:24" s="82" customFormat="1" ht="66.75" customHeight="1" hidden="1">
      <c r="A74" s="79" t="s">
        <v>173</v>
      </c>
      <c r="B74" s="80" t="s">
        <v>174</v>
      </c>
      <c r="C74" s="80" t="s">
        <v>164</v>
      </c>
      <c r="D74" s="80" t="s">
        <v>175</v>
      </c>
      <c r="E74" s="76" t="s">
        <v>166</v>
      </c>
      <c r="F74" s="81"/>
      <c r="I74" s="83"/>
      <c r="J74" s="462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106"/>
      <c r="V74" s="463"/>
      <c r="W74" s="106"/>
      <c r="X74" s="116"/>
    </row>
    <row r="75" spans="1:24" s="82" customFormat="1" ht="102" customHeight="1" hidden="1">
      <c r="A75" s="85" t="s">
        <v>176</v>
      </c>
      <c r="B75" s="86" t="s">
        <v>177</v>
      </c>
      <c r="C75" s="86" t="s">
        <v>164</v>
      </c>
      <c r="D75" s="86" t="s">
        <v>178</v>
      </c>
      <c r="E75" s="76" t="s">
        <v>166</v>
      </c>
      <c r="F75" s="87"/>
      <c r="I75" s="83"/>
      <c r="J75" s="462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106"/>
      <c r="V75" s="463"/>
      <c r="W75" s="106"/>
      <c r="X75" s="116"/>
    </row>
    <row r="76" spans="1:24" s="82" customFormat="1" ht="87.75" customHeight="1" thickBot="1">
      <c r="A76" s="85" t="s">
        <v>183</v>
      </c>
      <c r="B76" s="86" t="s">
        <v>252</v>
      </c>
      <c r="C76" s="137" t="s">
        <v>194</v>
      </c>
      <c r="D76" s="94" t="s">
        <v>250</v>
      </c>
      <c r="E76" s="87">
        <v>1200000</v>
      </c>
      <c r="F76" s="87">
        <f>F87</f>
        <v>0</v>
      </c>
      <c r="G76" s="87">
        <v>0</v>
      </c>
      <c r="H76" s="85" t="s">
        <v>25</v>
      </c>
      <c r="I76" s="487">
        <v>0</v>
      </c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489">
        <f>SUM(J76:U76)</f>
        <v>0</v>
      </c>
      <c r="W76" s="485"/>
      <c r="X76" s="485"/>
    </row>
    <row r="77" spans="1:24" s="160" customFormat="1" ht="27.75" customHeight="1" thickBot="1">
      <c r="A77" s="182" t="s">
        <v>187</v>
      </c>
      <c r="B77" s="183"/>
      <c r="C77" s="183"/>
      <c r="D77" s="415"/>
      <c r="E77" s="416">
        <f>E76</f>
        <v>1200000</v>
      </c>
      <c r="F77" s="416">
        <f>F88</f>
        <v>0</v>
      </c>
      <c r="G77" s="416">
        <f aca="true" t="shared" si="4" ref="G77:V77">G76</f>
        <v>0</v>
      </c>
      <c r="H77" s="416" t="str">
        <f t="shared" si="4"/>
        <v>28.05.2010</v>
      </c>
      <c r="I77" s="484">
        <f t="shared" si="4"/>
        <v>0</v>
      </c>
      <c r="J77" s="464">
        <f t="shared" si="4"/>
        <v>0</v>
      </c>
      <c r="K77" s="490">
        <f t="shared" si="4"/>
        <v>0</v>
      </c>
      <c r="L77" s="490">
        <f t="shared" si="4"/>
        <v>0</v>
      </c>
      <c r="M77" s="490">
        <f t="shared" si="4"/>
        <v>0</v>
      </c>
      <c r="N77" s="490">
        <f t="shared" si="4"/>
        <v>0</v>
      </c>
      <c r="O77" s="490">
        <f t="shared" si="4"/>
        <v>0</v>
      </c>
      <c r="P77" s="490">
        <f t="shared" si="4"/>
        <v>0</v>
      </c>
      <c r="Q77" s="490">
        <f t="shared" si="4"/>
        <v>0</v>
      </c>
      <c r="R77" s="490">
        <f t="shared" si="4"/>
        <v>0</v>
      </c>
      <c r="S77" s="490">
        <f t="shared" si="4"/>
        <v>0</v>
      </c>
      <c r="T77" s="490">
        <f t="shared" si="4"/>
        <v>0</v>
      </c>
      <c r="U77" s="490">
        <f t="shared" si="4"/>
        <v>0</v>
      </c>
      <c r="V77" s="490">
        <f t="shared" si="4"/>
        <v>0</v>
      </c>
      <c r="W77" s="162"/>
      <c r="X77" s="486"/>
    </row>
    <row r="78" spans="23:24" ht="51.75" customHeight="1">
      <c r="W78" s="59"/>
      <c r="X78" s="59"/>
    </row>
    <row r="79" spans="1:37" s="62" customFormat="1" ht="28.5" customHeight="1">
      <c r="A79" s="746" t="s">
        <v>140</v>
      </c>
      <c r="B79" s="746" t="s">
        <v>141</v>
      </c>
      <c r="C79" s="746" t="s">
        <v>142</v>
      </c>
      <c r="D79" s="746" t="s">
        <v>143</v>
      </c>
      <c r="E79" s="746" t="s">
        <v>144</v>
      </c>
      <c r="F79" s="746" t="s">
        <v>188</v>
      </c>
      <c r="G79" s="746" t="s">
        <v>146</v>
      </c>
      <c r="H79" s="746" t="s">
        <v>147</v>
      </c>
      <c r="I79" s="768" t="s">
        <v>14</v>
      </c>
      <c r="J79" s="741" t="s">
        <v>189</v>
      </c>
      <c r="K79" s="742"/>
      <c r="L79" s="742"/>
      <c r="M79" s="742"/>
      <c r="N79" s="742"/>
      <c r="O79" s="742"/>
      <c r="P79" s="742"/>
      <c r="Q79" s="742"/>
      <c r="R79" s="742"/>
      <c r="S79" s="742"/>
      <c r="T79" s="742"/>
      <c r="U79" s="742"/>
      <c r="V79" s="743"/>
      <c r="W79" s="744"/>
      <c r="X79" s="744"/>
      <c r="Y79" s="73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</row>
    <row r="80" spans="1:37" s="62" customFormat="1" ht="12.75">
      <c r="A80" s="747"/>
      <c r="B80" s="747"/>
      <c r="C80" s="747"/>
      <c r="D80" s="747"/>
      <c r="E80" s="747"/>
      <c r="F80" s="747"/>
      <c r="G80" s="747"/>
      <c r="H80" s="747"/>
      <c r="I80" s="769"/>
      <c r="J80" s="69">
        <v>2010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55"/>
      <c r="V80" s="756"/>
      <c r="W80" s="744"/>
      <c r="X80" s="744"/>
      <c r="Y80" s="73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</row>
    <row r="81" spans="1:36" s="62" customFormat="1" ht="25.5" customHeight="1">
      <c r="A81" s="748"/>
      <c r="B81" s="748"/>
      <c r="C81" s="748"/>
      <c r="D81" s="748"/>
      <c r="E81" s="748"/>
      <c r="F81" s="748"/>
      <c r="G81" s="748"/>
      <c r="H81" s="748"/>
      <c r="I81" s="770"/>
      <c r="J81" s="76" t="s">
        <v>149</v>
      </c>
      <c r="K81" s="76" t="s">
        <v>150</v>
      </c>
      <c r="L81" s="76" t="s">
        <v>151</v>
      </c>
      <c r="M81" s="76" t="s">
        <v>152</v>
      </c>
      <c r="N81" s="76" t="s">
        <v>153</v>
      </c>
      <c r="O81" s="76" t="s">
        <v>154</v>
      </c>
      <c r="P81" s="76" t="s">
        <v>155</v>
      </c>
      <c r="Q81" s="76" t="s">
        <v>156</v>
      </c>
      <c r="R81" s="76" t="s">
        <v>157</v>
      </c>
      <c r="S81" s="76" t="s">
        <v>158</v>
      </c>
      <c r="T81" s="76" t="s">
        <v>159</v>
      </c>
      <c r="U81" s="104" t="s">
        <v>160</v>
      </c>
      <c r="V81" s="78" t="s">
        <v>161</v>
      </c>
      <c r="W81" s="744"/>
      <c r="X81" s="744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</row>
    <row r="82" spans="1:24" s="82" customFormat="1" ht="89.25" customHeight="1" hidden="1">
      <c r="A82" s="79" t="s">
        <v>162</v>
      </c>
      <c r="B82" s="80" t="s">
        <v>163</v>
      </c>
      <c r="C82" s="80" t="s">
        <v>164</v>
      </c>
      <c r="D82" s="80" t="s">
        <v>165</v>
      </c>
      <c r="E82" s="76" t="s">
        <v>166</v>
      </c>
      <c r="F82" s="81"/>
      <c r="I82" s="83"/>
      <c r="J82" s="462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106"/>
      <c r="V82" s="84"/>
      <c r="W82" s="106"/>
      <c r="X82" s="106"/>
    </row>
    <row r="83" spans="1:24" s="82" customFormat="1" ht="63.75" customHeight="1" hidden="1">
      <c r="A83" s="79" t="s">
        <v>167</v>
      </c>
      <c r="B83" s="80" t="s">
        <v>168</v>
      </c>
      <c r="C83" s="80" t="s">
        <v>164</v>
      </c>
      <c r="D83" s="80" t="s">
        <v>169</v>
      </c>
      <c r="E83" s="76" t="s">
        <v>166</v>
      </c>
      <c r="F83" s="81"/>
      <c r="I83" s="83"/>
      <c r="J83" s="462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106"/>
      <c r="V83" s="84"/>
      <c r="W83" s="106"/>
      <c r="X83" s="106"/>
    </row>
    <row r="84" spans="1:24" s="82" customFormat="1" ht="63.75" customHeight="1" hidden="1">
      <c r="A84" s="79" t="s">
        <v>170</v>
      </c>
      <c r="B84" s="80" t="s">
        <v>171</v>
      </c>
      <c r="C84" s="80" t="s">
        <v>164</v>
      </c>
      <c r="D84" s="80" t="s">
        <v>172</v>
      </c>
      <c r="E84" s="76" t="s">
        <v>166</v>
      </c>
      <c r="F84" s="81"/>
      <c r="I84" s="83"/>
      <c r="J84" s="462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106"/>
      <c r="V84" s="84"/>
      <c r="W84" s="106"/>
      <c r="X84" s="106"/>
    </row>
    <row r="85" spans="1:24" s="82" customFormat="1" ht="66.75" customHeight="1" hidden="1">
      <c r="A85" s="79" t="s">
        <v>173</v>
      </c>
      <c r="B85" s="80" t="s">
        <v>174</v>
      </c>
      <c r="C85" s="80" t="s">
        <v>164</v>
      </c>
      <c r="D85" s="80" t="s">
        <v>175</v>
      </c>
      <c r="E85" s="76" t="s">
        <v>166</v>
      </c>
      <c r="F85" s="81"/>
      <c r="I85" s="83"/>
      <c r="J85" s="462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106"/>
      <c r="V85" s="84"/>
      <c r="W85" s="106"/>
      <c r="X85" s="106"/>
    </row>
    <row r="86" spans="1:24" s="82" customFormat="1" ht="102" customHeight="1" hidden="1">
      <c r="A86" s="85" t="s">
        <v>176</v>
      </c>
      <c r="B86" s="86" t="s">
        <v>177</v>
      </c>
      <c r="C86" s="86" t="s">
        <v>164</v>
      </c>
      <c r="D86" s="86" t="s">
        <v>178</v>
      </c>
      <c r="E86" s="76" t="s">
        <v>166</v>
      </c>
      <c r="F86" s="87"/>
      <c r="I86" s="83"/>
      <c r="J86" s="462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106"/>
      <c r="V86" s="84"/>
      <c r="W86" s="106"/>
      <c r="X86" s="106"/>
    </row>
    <row r="87" spans="1:24" s="82" customFormat="1" ht="82.5" customHeight="1" thickBot="1">
      <c r="A87" s="85" t="s">
        <v>183</v>
      </c>
      <c r="B87" s="86" t="s">
        <v>252</v>
      </c>
      <c r="C87" s="137" t="s">
        <v>194</v>
      </c>
      <c r="D87" s="94" t="s">
        <v>250</v>
      </c>
      <c r="E87" s="81">
        <f>E76</f>
        <v>1200000</v>
      </c>
      <c r="F87" s="87">
        <v>0</v>
      </c>
      <c r="G87" s="87">
        <v>0</v>
      </c>
      <c r="H87" s="85" t="s">
        <v>25</v>
      </c>
      <c r="I87" s="487">
        <v>0</v>
      </c>
      <c r="J87" s="379">
        <v>32500</v>
      </c>
      <c r="K87" s="379">
        <v>32500</v>
      </c>
      <c r="L87" s="379">
        <v>32500</v>
      </c>
      <c r="M87" s="379">
        <v>32500</v>
      </c>
      <c r="N87" s="379">
        <v>62500</v>
      </c>
      <c r="O87" s="392"/>
      <c r="P87" s="392"/>
      <c r="Q87" s="379"/>
      <c r="R87" s="379"/>
      <c r="S87" s="379"/>
      <c r="T87" s="379"/>
      <c r="U87" s="330"/>
      <c r="V87" s="330">
        <f>J87+K87+L87+M87+N87+O87+P87+Q87+R87+S87+T87+U87</f>
        <v>192500</v>
      </c>
      <c r="W87" s="485"/>
      <c r="X87" s="485"/>
    </row>
    <row r="88" spans="1:24" s="419" customFormat="1" ht="30" customHeight="1" thickBot="1">
      <c r="A88" s="412" t="s">
        <v>187</v>
      </c>
      <c r="B88" s="413"/>
      <c r="C88" s="413"/>
      <c r="D88" s="414"/>
      <c r="E88" s="418">
        <f>E77</f>
        <v>1200000</v>
      </c>
      <c r="F88" s="418">
        <f>F87</f>
        <v>0</v>
      </c>
      <c r="G88" s="436">
        <v>0</v>
      </c>
      <c r="H88" s="557" t="s">
        <v>253</v>
      </c>
      <c r="I88" s="418">
        <v>0</v>
      </c>
      <c r="J88" s="464">
        <f>J87</f>
        <v>32500</v>
      </c>
      <c r="K88" s="464">
        <f aca="true" t="shared" si="5" ref="K88:V88">K87</f>
        <v>32500</v>
      </c>
      <c r="L88" s="464">
        <f t="shared" si="5"/>
        <v>32500</v>
      </c>
      <c r="M88" s="464">
        <f t="shared" si="5"/>
        <v>32500</v>
      </c>
      <c r="N88" s="464">
        <f t="shared" si="5"/>
        <v>62500</v>
      </c>
      <c r="O88" s="464">
        <f t="shared" si="5"/>
        <v>0</v>
      </c>
      <c r="P88" s="464">
        <f t="shared" si="5"/>
        <v>0</v>
      </c>
      <c r="Q88" s="464">
        <f t="shared" si="5"/>
        <v>0</v>
      </c>
      <c r="R88" s="464">
        <f t="shared" si="5"/>
        <v>0</v>
      </c>
      <c r="S88" s="464">
        <f t="shared" si="5"/>
        <v>0</v>
      </c>
      <c r="T88" s="464">
        <f t="shared" si="5"/>
        <v>0</v>
      </c>
      <c r="U88" s="464">
        <f t="shared" si="5"/>
        <v>0</v>
      </c>
      <c r="V88" s="464">
        <f t="shared" si="5"/>
        <v>192500</v>
      </c>
      <c r="W88" s="162"/>
      <c r="X88" s="162"/>
    </row>
    <row r="89" ht="57.75" customHeight="1"/>
    <row r="90" ht="18" customHeight="1"/>
    <row r="91" spans="5:22" ht="12.75">
      <c r="E91" s="168" t="s">
        <v>190</v>
      </c>
      <c r="U91" s="58" t="s">
        <v>190</v>
      </c>
      <c r="V91" s="58" t="s">
        <v>190</v>
      </c>
    </row>
    <row r="92" ht="18" customHeight="1"/>
  </sheetData>
  <mergeCells count="72">
    <mergeCell ref="W1:X1"/>
    <mergeCell ref="H79:H81"/>
    <mergeCell ref="U80:V80"/>
    <mergeCell ref="I68:I70"/>
    <mergeCell ref="J68:V68"/>
    <mergeCell ref="J79:V79"/>
    <mergeCell ref="I79:I81"/>
    <mergeCell ref="H68:H70"/>
    <mergeCell ref="H36:H38"/>
    <mergeCell ref="I50:I52"/>
    <mergeCell ref="D79:D81"/>
    <mergeCell ref="E79:E81"/>
    <mergeCell ref="F79:F81"/>
    <mergeCell ref="G79:G81"/>
    <mergeCell ref="A50:A52"/>
    <mergeCell ref="A79:A81"/>
    <mergeCell ref="B79:B81"/>
    <mergeCell ref="C79:C81"/>
    <mergeCell ref="E68:E70"/>
    <mergeCell ref="C36:C38"/>
    <mergeCell ref="A18:A20"/>
    <mergeCell ref="B18:B20"/>
    <mergeCell ref="C18:C20"/>
    <mergeCell ref="D18:D20"/>
    <mergeCell ref="B50:B52"/>
    <mergeCell ref="C50:C52"/>
    <mergeCell ref="D50:D52"/>
    <mergeCell ref="B36:B38"/>
    <mergeCell ref="F68:F70"/>
    <mergeCell ref="G68:G70"/>
    <mergeCell ref="D36:D38"/>
    <mergeCell ref="A36:A38"/>
    <mergeCell ref="A68:A70"/>
    <mergeCell ref="B68:B70"/>
    <mergeCell ref="C68:C70"/>
    <mergeCell ref="D68:D70"/>
    <mergeCell ref="F50:F52"/>
    <mergeCell ref="G50:G52"/>
    <mergeCell ref="A4:A6"/>
    <mergeCell ref="I4:I6"/>
    <mergeCell ref="E4:E6"/>
    <mergeCell ref="F4:F6"/>
    <mergeCell ref="G4:G6"/>
    <mergeCell ref="H4:H6"/>
    <mergeCell ref="B4:B6"/>
    <mergeCell ref="C4:C6"/>
    <mergeCell ref="D4:D6"/>
    <mergeCell ref="E18:E20"/>
    <mergeCell ref="J51:V51"/>
    <mergeCell ref="I36:I38"/>
    <mergeCell ref="E50:E52"/>
    <mergeCell ref="F18:F20"/>
    <mergeCell ref="E36:E38"/>
    <mergeCell ref="G18:G20"/>
    <mergeCell ref="H50:H52"/>
    <mergeCell ref="F36:F38"/>
    <mergeCell ref="G36:G38"/>
    <mergeCell ref="H18:H20"/>
    <mergeCell ref="I18:I20"/>
    <mergeCell ref="J50:V50"/>
    <mergeCell ref="W37:W38"/>
    <mergeCell ref="J36:X36"/>
    <mergeCell ref="U18:V18"/>
    <mergeCell ref="U19:V19"/>
    <mergeCell ref="X37:X38"/>
    <mergeCell ref="J4:W4"/>
    <mergeCell ref="W79:W81"/>
    <mergeCell ref="X79:X81"/>
    <mergeCell ref="W68:W70"/>
    <mergeCell ref="X68:X70"/>
    <mergeCell ref="W5:W6"/>
    <mergeCell ref="X5:X6"/>
  </mergeCells>
  <printOptions/>
  <pageMargins left="0.7874015748031497" right="0.7874015748031497" top="0.984251968503937" bottom="0.3937007874015748" header="0.5118110236220472" footer="0.5118110236220472"/>
  <pageSetup fitToHeight="2" fitToWidth="2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3:T15"/>
  <sheetViews>
    <sheetView workbookViewId="0" topLeftCell="A1">
      <selection activeCell="K8" sqref="K8"/>
    </sheetView>
  </sheetViews>
  <sheetFormatPr defaultColWidth="9.00390625" defaultRowHeight="12.75"/>
  <cols>
    <col min="1" max="1" width="27.375" style="0" customWidth="1"/>
    <col min="3" max="3" width="14.125" style="0" customWidth="1"/>
    <col min="5" max="5" width="12.875" style="0" customWidth="1"/>
    <col min="6" max="6" width="12.375" style="0" customWidth="1"/>
    <col min="8" max="8" width="10.625" style="0" customWidth="1"/>
    <col min="15" max="15" width="10.75390625" style="0" customWidth="1"/>
  </cols>
  <sheetData>
    <row r="3" spans="1:20" ht="15.75">
      <c r="A3" s="357" t="s">
        <v>24</v>
      </c>
      <c r="B3" s="116"/>
      <c r="C3" s="116"/>
      <c r="D3" s="116"/>
      <c r="E3" s="290"/>
      <c r="F3" s="290"/>
      <c r="G3" s="116"/>
      <c r="H3" s="291"/>
      <c r="I3" s="116"/>
      <c r="J3" s="291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3.5" thickBot="1">
      <c r="A4" s="116"/>
      <c r="B4" s="116"/>
      <c r="C4" s="116"/>
      <c r="D4" s="116"/>
      <c r="E4" s="290"/>
      <c r="F4" s="290"/>
      <c r="G4" s="116"/>
      <c r="H4" s="291"/>
      <c r="I4" s="116"/>
      <c r="J4" s="291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3.5" thickBot="1">
      <c r="A5" s="708" t="s">
        <v>218</v>
      </c>
      <c r="B5" s="711" t="s">
        <v>232</v>
      </c>
      <c r="C5" s="712"/>
      <c r="D5" s="711" t="s">
        <v>233</v>
      </c>
      <c r="E5" s="712"/>
      <c r="F5" s="717" t="s">
        <v>13</v>
      </c>
      <c r="G5" s="722" t="s">
        <v>234</v>
      </c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4"/>
      <c r="T5" s="520"/>
    </row>
    <row r="6" spans="1:20" ht="26.25" customHeight="1" thickBot="1">
      <c r="A6" s="709"/>
      <c r="B6" s="713"/>
      <c r="C6" s="714"/>
      <c r="D6" s="713"/>
      <c r="E6" s="714"/>
      <c r="F6" s="718"/>
      <c r="G6" s="220">
        <v>2010</v>
      </c>
      <c r="H6" s="293"/>
      <c r="I6" s="220"/>
      <c r="J6" s="293"/>
      <c r="K6" s="220"/>
      <c r="L6" s="220"/>
      <c r="M6" s="220"/>
      <c r="N6" s="220"/>
      <c r="O6" s="220"/>
      <c r="P6" s="220"/>
      <c r="Q6" s="220"/>
      <c r="R6" s="220"/>
      <c r="S6" s="535"/>
      <c r="T6" s="721"/>
    </row>
    <row r="7" spans="1:20" ht="55.5" customHeight="1" thickBot="1">
      <c r="A7" s="710"/>
      <c r="B7" s="223" t="s">
        <v>214</v>
      </c>
      <c r="C7" s="223" t="s">
        <v>166</v>
      </c>
      <c r="D7" s="225" t="s">
        <v>214</v>
      </c>
      <c r="E7" s="294" t="s">
        <v>166</v>
      </c>
      <c r="F7" s="719"/>
      <c r="G7" s="228" t="s">
        <v>149</v>
      </c>
      <c r="H7" s="224" t="s">
        <v>150</v>
      </c>
      <c r="I7" s="223" t="s">
        <v>151</v>
      </c>
      <c r="J7" s="224" t="s">
        <v>152</v>
      </c>
      <c r="K7" s="223" t="s">
        <v>153</v>
      </c>
      <c r="L7" s="223" t="s">
        <v>154</v>
      </c>
      <c r="M7" s="223" t="s">
        <v>155</v>
      </c>
      <c r="N7" s="223" t="s">
        <v>156</v>
      </c>
      <c r="O7" s="223" t="s">
        <v>157</v>
      </c>
      <c r="P7" s="223" t="s">
        <v>158</v>
      </c>
      <c r="Q7" s="223" t="s">
        <v>159</v>
      </c>
      <c r="R7" s="533" t="s">
        <v>160</v>
      </c>
      <c r="S7" s="229" t="s">
        <v>161</v>
      </c>
      <c r="T7" s="721"/>
    </row>
    <row r="8" spans="1:20" ht="25.5">
      <c r="A8" s="303" t="s">
        <v>0</v>
      </c>
      <c r="B8" s="266"/>
      <c r="C8" s="253">
        <f>рубли!F87</f>
        <v>0</v>
      </c>
      <c r="D8" s="339"/>
      <c r="E8" s="339"/>
      <c r="F8" s="339" t="s">
        <v>190</v>
      </c>
      <c r="G8" s="341"/>
      <c r="H8" s="340"/>
      <c r="I8" s="339"/>
      <c r="J8" s="335"/>
      <c r="K8" s="358"/>
      <c r="L8" s="358"/>
      <c r="M8" s="339"/>
      <c r="N8" s="339"/>
      <c r="O8" s="339"/>
      <c r="P8" s="339"/>
      <c r="Q8" s="339"/>
      <c r="R8" s="534"/>
      <c r="S8" s="536">
        <f>SUM(G8:R8)</f>
        <v>0</v>
      </c>
      <c r="T8" s="360"/>
    </row>
    <row r="9" spans="1:20" ht="25.5">
      <c r="A9" s="37" t="s">
        <v>225</v>
      </c>
      <c r="B9" s="244" t="s">
        <v>190</v>
      </c>
      <c r="C9" s="397">
        <f>SUM(C8:C8)</f>
        <v>0</v>
      </c>
      <c r="D9" s="359"/>
      <c r="E9" s="359"/>
      <c r="F9" s="359"/>
      <c r="G9" s="359">
        <f aca="true" t="shared" si="0" ref="G9:S9">SUM(G8:G8)</f>
        <v>0</v>
      </c>
      <c r="H9" s="359">
        <f t="shared" si="0"/>
        <v>0</v>
      </c>
      <c r="I9" s="359">
        <f t="shared" si="0"/>
        <v>0</v>
      </c>
      <c r="J9" s="359">
        <f t="shared" si="0"/>
        <v>0</v>
      </c>
      <c r="K9" s="359">
        <f t="shared" si="0"/>
        <v>0</v>
      </c>
      <c r="L9" s="359">
        <f t="shared" si="0"/>
        <v>0</v>
      </c>
      <c r="M9" s="359">
        <f t="shared" si="0"/>
        <v>0</v>
      </c>
      <c r="N9" s="359">
        <f t="shared" si="0"/>
        <v>0</v>
      </c>
      <c r="O9" s="359">
        <f t="shared" si="0"/>
        <v>0</v>
      </c>
      <c r="P9" s="359">
        <f t="shared" si="0"/>
        <v>0</v>
      </c>
      <c r="Q9" s="359">
        <f t="shared" si="0"/>
        <v>0</v>
      </c>
      <c r="R9" s="531">
        <f t="shared" si="0"/>
        <v>0</v>
      </c>
      <c r="S9" s="537">
        <f t="shared" si="0"/>
        <v>0</v>
      </c>
      <c r="T9" s="360"/>
    </row>
    <row r="10" spans="1:20" ht="13.5" thickBot="1">
      <c r="A10" s="306"/>
      <c r="B10" s="307"/>
      <c r="C10" s="360" t="s">
        <v>190</v>
      </c>
      <c r="D10" s="360"/>
      <c r="E10" s="360"/>
      <c r="F10" s="360"/>
      <c r="G10" s="360"/>
      <c r="H10" s="361" t="s">
        <v>190</v>
      </c>
      <c r="I10" s="360"/>
      <c r="J10" s="361"/>
      <c r="K10" s="360"/>
      <c r="L10" s="360"/>
      <c r="M10" s="360"/>
      <c r="N10" s="360"/>
      <c r="O10" s="360"/>
      <c r="P10" s="360"/>
      <c r="Q10" s="360" t="s">
        <v>190</v>
      </c>
      <c r="R10" s="360"/>
      <c r="S10" s="518" t="s">
        <v>190</v>
      </c>
      <c r="T10" s="360"/>
    </row>
    <row r="11" spans="1:20" ht="13.5" thickBot="1">
      <c r="A11" s="309" t="s">
        <v>227</v>
      </c>
      <c r="B11" s="310" t="s">
        <v>190</v>
      </c>
      <c r="C11" s="372">
        <f>C9</f>
        <v>0</v>
      </c>
      <c r="D11" s="356"/>
      <c r="E11" s="356"/>
      <c r="F11" s="356"/>
      <c r="G11" s="356">
        <f aca="true" t="shared" si="1" ref="G11:S11">G9</f>
        <v>0</v>
      </c>
      <c r="H11" s="356">
        <f t="shared" si="1"/>
        <v>0</v>
      </c>
      <c r="I11" s="356">
        <f t="shared" si="1"/>
        <v>0</v>
      </c>
      <c r="J11" s="356">
        <f t="shared" si="1"/>
        <v>0</v>
      </c>
      <c r="K11" s="356">
        <f t="shared" si="1"/>
        <v>0</v>
      </c>
      <c r="L11" s="356">
        <f t="shared" si="1"/>
        <v>0</v>
      </c>
      <c r="M11" s="356">
        <f t="shared" si="1"/>
        <v>0</v>
      </c>
      <c r="N11" s="356">
        <f t="shared" si="1"/>
        <v>0</v>
      </c>
      <c r="O11" s="356">
        <f t="shared" si="1"/>
        <v>0</v>
      </c>
      <c r="P11" s="356">
        <f t="shared" si="1"/>
        <v>0</v>
      </c>
      <c r="Q11" s="356">
        <f t="shared" si="1"/>
        <v>0</v>
      </c>
      <c r="R11" s="532">
        <f t="shared" si="1"/>
        <v>0</v>
      </c>
      <c r="S11" s="356">
        <f t="shared" si="1"/>
        <v>0</v>
      </c>
      <c r="T11" s="360"/>
    </row>
    <row r="12" spans="1:20" ht="12.75">
      <c r="A12" s="116"/>
      <c r="B12" s="263"/>
      <c r="C12" s="311" t="s">
        <v>190</v>
      </c>
      <c r="D12" s="263"/>
      <c r="E12" s="312"/>
      <c r="F12" s="312"/>
      <c r="G12" s="263"/>
      <c r="H12" s="313"/>
      <c r="I12" s="263" t="s">
        <v>190</v>
      </c>
      <c r="J12" s="313"/>
      <c r="K12" s="263"/>
      <c r="L12" s="263"/>
      <c r="M12" s="263"/>
      <c r="N12" s="263"/>
      <c r="O12" s="263"/>
      <c r="P12" s="263"/>
      <c r="Q12" s="263"/>
      <c r="R12" s="263"/>
      <c r="S12" s="311" t="s">
        <v>190</v>
      </c>
      <c r="T12" s="263"/>
    </row>
    <row r="13" spans="1:20" ht="12.75">
      <c r="A13" s="116"/>
      <c r="B13" s="263"/>
      <c r="C13" s="311" t="s">
        <v>190</v>
      </c>
      <c r="D13" s="263"/>
      <c r="E13" s="312"/>
      <c r="F13" s="312"/>
      <c r="G13" s="263"/>
      <c r="H13" s="313"/>
      <c r="I13" s="263"/>
      <c r="J13" s="313"/>
      <c r="K13" s="263"/>
      <c r="L13" s="263"/>
      <c r="M13" s="263"/>
      <c r="N13" s="263"/>
      <c r="O13" s="263"/>
      <c r="P13" s="263"/>
      <c r="Q13" s="263"/>
      <c r="R13" s="263"/>
      <c r="S13" s="311" t="s">
        <v>190</v>
      </c>
      <c r="T13" s="263"/>
    </row>
    <row r="14" spans="1:20" ht="12.75">
      <c r="A14" s="116"/>
      <c r="B14" s="263"/>
      <c r="C14" s="311" t="s">
        <v>190</v>
      </c>
      <c r="D14" s="263"/>
      <c r="E14" s="312"/>
      <c r="F14" s="312"/>
      <c r="G14" s="263"/>
      <c r="H14" s="313"/>
      <c r="I14" s="263"/>
      <c r="J14" s="313"/>
      <c r="K14" s="263"/>
      <c r="L14" s="263"/>
      <c r="M14" s="263"/>
      <c r="N14" s="263"/>
      <c r="O14" s="263"/>
      <c r="P14" s="263"/>
      <c r="Q14" s="263"/>
      <c r="R14" s="263"/>
      <c r="S14" s="263"/>
      <c r="T14" s="263"/>
    </row>
    <row r="15" spans="1:20" ht="12.75">
      <c r="A15" s="116"/>
      <c r="B15" s="116"/>
      <c r="C15" s="116"/>
      <c r="D15" s="116"/>
      <c r="E15" s="290"/>
      <c r="F15" s="290"/>
      <c r="G15" s="116"/>
      <c r="H15" s="291"/>
      <c r="I15" s="116"/>
      <c r="J15" s="291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</sheetData>
  <mergeCells count="6">
    <mergeCell ref="T6:T7"/>
    <mergeCell ref="A5:A7"/>
    <mergeCell ref="B5:C6"/>
    <mergeCell ref="D5:E6"/>
    <mergeCell ref="F5:F7"/>
    <mergeCell ref="G5:S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workbookViewId="0" topLeftCell="F1">
      <selection activeCell="F2" sqref="F2"/>
    </sheetView>
  </sheetViews>
  <sheetFormatPr defaultColWidth="9.00390625" defaultRowHeight="12.75"/>
  <cols>
    <col min="1" max="16384" width="0.875" style="1" customWidth="1"/>
  </cols>
  <sheetData>
    <row r="1" spans="1:164" s="2" customFormat="1" ht="11.25">
      <c r="A1" s="1" t="s">
        <v>27</v>
      </c>
      <c r="B1" s="1"/>
      <c r="C1" s="1"/>
      <c r="D1" s="1"/>
      <c r="E1" s="1"/>
      <c r="F1" s="585" t="s">
        <v>19</v>
      </c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6">
        <v>201</v>
      </c>
      <c r="X1" s="586"/>
      <c r="Y1" s="586"/>
      <c r="Z1" s="586"/>
      <c r="AA1" s="586"/>
      <c r="AB1" s="587">
        <v>0</v>
      </c>
      <c r="AC1" s="587"/>
      <c r="AD1" s="1"/>
      <c r="AE1" s="1" t="s">
        <v>28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  <c r="DP1" s="583" t="s">
        <v>263</v>
      </c>
      <c r="DQ1" s="584"/>
      <c r="DR1" s="584"/>
      <c r="DS1" s="584"/>
      <c r="DT1" s="584"/>
      <c r="DU1" s="584"/>
      <c r="DV1" s="584"/>
      <c r="DW1" s="584"/>
      <c r="DX1" s="584"/>
      <c r="DY1" s="584"/>
      <c r="DZ1" s="584"/>
      <c r="EA1" s="584"/>
      <c r="EB1" s="584"/>
      <c r="EC1" s="584"/>
      <c r="ED1" s="584"/>
      <c r="EE1" s="584"/>
      <c r="EF1" s="584"/>
      <c r="EG1" s="584"/>
      <c r="EH1" s="584"/>
      <c r="EI1" s="584"/>
      <c r="EJ1" s="584"/>
      <c r="EK1" s="584"/>
      <c r="EL1" s="584"/>
      <c r="EM1" s="584"/>
      <c r="EN1" s="584"/>
      <c r="EO1" s="584"/>
      <c r="EP1" s="584"/>
      <c r="EQ1" s="584"/>
      <c r="ER1" s="584"/>
      <c r="ES1" s="584"/>
      <c r="ET1" s="584"/>
      <c r="EU1" s="584"/>
      <c r="EV1" s="584"/>
      <c r="EW1" s="584"/>
      <c r="EX1" s="584"/>
      <c r="EY1" s="584"/>
      <c r="EZ1" s="584"/>
      <c r="FA1" s="584"/>
      <c r="FB1" s="584"/>
      <c r="FC1" s="584"/>
      <c r="FD1" s="584"/>
      <c r="FE1" s="584"/>
      <c r="FF1" s="584"/>
      <c r="FG1" s="584"/>
      <c r="FH1" s="584"/>
    </row>
    <row r="2" spans="1:164" s="2" customFormat="1" ht="11.2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85" t="s">
        <v>136</v>
      </c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DO2" s="1"/>
      <c r="DP2" s="584"/>
      <c r="DQ2" s="584"/>
      <c r="DR2" s="584"/>
      <c r="DS2" s="584"/>
      <c r="DT2" s="584"/>
      <c r="DU2" s="584"/>
      <c r="DV2" s="584"/>
      <c r="DW2" s="584"/>
      <c r="DX2" s="584"/>
      <c r="DY2" s="584"/>
      <c r="DZ2" s="584"/>
      <c r="EA2" s="584"/>
      <c r="EB2" s="584"/>
      <c r="EC2" s="584"/>
      <c r="ED2" s="584"/>
      <c r="EE2" s="584"/>
      <c r="EF2" s="584"/>
      <c r="EG2" s="584"/>
      <c r="EH2" s="584"/>
      <c r="EI2" s="584"/>
      <c r="EJ2" s="584"/>
      <c r="EK2" s="584"/>
      <c r="EL2" s="584"/>
      <c r="EM2" s="584"/>
      <c r="EN2" s="584"/>
      <c r="EO2" s="584"/>
      <c r="EP2" s="584"/>
      <c r="EQ2" s="584"/>
      <c r="ER2" s="584"/>
      <c r="ES2" s="584"/>
      <c r="ET2" s="584"/>
      <c r="EU2" s="584"/>
      <c r="EV2" s="584"/>
      <c r="EW2" s="584"/>
      <c r="EX2" s="584"/>
      <c r="EY2" s="584"/>
      <c r="EZ2" s="584"/>
      <c r="FA2" s="584"/>
      <c r="FB2" s="584"/>
      <c r="FC2" s="584"/>
      <c r="FD2" s="584"/>
      <c r="FE2" s="584"/>
      <c r="FF2" s="584"/>
      <c r="FG2" s="584"/>
      <c r="FH2" s="584"/>
    </row>
    <row r="3" spans="1:164" s="2" customFormat="1" ht="11.25">
      <c r="A3" s="1" t="s">
        <v>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584"/>
      <c r="EJ3" s="584"/>
      <c r="EK3" s="584"/>
      <c r="EL3" s="584"/>
      <c r="EM3" s="584"/>
      <c r="EN3" s="584"/>
      <c r="EO3" s="584"/>
      <c r="EP3" s="584"/>
      <c r="EQ3" s="584"/>
      <c r="ER3" s="584"/>
      <c r="ES3" s="584"/>
      <c r="ET3" s="584"/>
      <c r="EU3" s="584"/>
      <c r="EV3" s="584"/>
      <c r="EW3" s="584"/>
      <c r="EX3" s="584"/>
      <c r="EY3" s="584"/>
      <c r="EZ3" s="584"/>
      <c r="FA3" s="584"/>
      <c r="FB3" s="584"/>
      <c r="FC3" s="584"/>
      <c r="FD3" s="584"/>
      <c r="FE3" s="584"/>
      <c r="FF3" s="584"/>
      <c r="FG3" s="584"/>
      <c r="FH3" s="584"/>
    </row>
    <row r="4" spans="120:164" ht="11.25">
      <c r="DP4" s="584"/>
      <c r="DQ4" s="584"/>
      <c r="DR4" s="584"/>
      <c r="DS4" s="584"/>
      <c r="DT4" s="584"/>
      <c r="DU4" s="584"/>
      <c r="DV4" s="584"/>
      <c r="DW4" s="584"/>
      <c r="DX4" s="584"/>
      <c r="DY4" s="584"/>
      <c r="DZ4" s="584"/>
      <c r="EA4" s="584"/>
      <c r="EB4" s="584"/>
      <c r="EC4" s="584"/>
      <c r="ED4" s="584"/>
      <c r="EE4" s="584"/>
      <c r="EF4" s="584"/>
      <c r="EG4" s="584"/>
      <c r="EH4" s="584"/>
      <c r="EI4" s="584"/>
      <c r="EJ4" s="584"/>
      <c r="EK4" s="584"/>
      <c r="EL4" s="584"/>
      <c r="EM4" s="584"/>
      <c r="EN4" s="584"/>
      <c r="EO4" s="584"/>
      <c r="EP4" s="584"/>
      <c r="EQ4" s="584"/>
      <c r="ER4" s="584"/>
      <c r="ES4" s="584"/>
      <c r="ET4" s="584"/>
      <c r="EU4" s="584"/>
      <c r="EV4" s="584"/>
      <c r="EW4" s="584"/>
      <c r="EX4" s="584"/>
      <c r="EY4" s="584"/>
      <c r="EZ4" s="584"/>
      <c r="FA4" s="584"/>
      <c r="FB4" s="584"/>
      <c r="FC4" s="584"/>
      <c r="FD4" s="584"/>
      <c r="FE4" s="584"/>
      <c r="FF4" s="584"/>
      <c r="FG4" s="584"/>
      <c r="FH4" s="584"/>
    </row>
    <row r="5" spans="120:164" ht="11.25">
      <c r="DP5" s="584"/>
      <c r="DQ5" s="584"/>
      <c r="DR5" s="584"/>
      <c r="DS5" s="584"/>
      <c r="DT5" s="584"/>
      <c r="DU5" s="584"/>
      <c r="DV5" s="584"/>
      <c r="DW5" s="584"/>
      <c r="DX5" s="584"/>
      <c r="DY5" s="584"/>
      <c r="DZ5" s="584"/>
      <c r="EA5" s="584"/>
      <c r="EB5" s="584"/>
      <c r="EC5" s="584"/>
      <c r="ED5" s="584"/>
      <c r="EE5" s="584"/>
      <c r="EF5" s="584"/>
      <c r="EG5" s="584"/>
      <c r="EH5" s="584"/>
      <c r="EI5" s="584"/>
      <c r="EJ5" s="584"/>
      <c r="EK5" s="584"/>
      <c r="EL5" s="584"/>
      <c r="EM5" s="584"/>
      <c r="EN5" s="584"/>
      <c r="EO5" s="584"/>
      <c r="EP5" s="584"/>
      <c r="EQ5" s="584"/>
      <c r="ER5" s="584"/>
      <c r="ES5" s="584"/>
      <c r="ET5" s="584"/>
      <c r="EU5" s="584"/>
      <c r="EV5" s="584"/>
      <c r="EW5" s="584"/>
      <c r="EX5" s="584"/>
      <c r="EY5" s="584"/>
      <c r="EZ5" s="584"/>
      <c r="FA5" s="584"/>
      <c r="FB5" s="584"/>
      <c r="FC5" s="584"/>
      <c r="FD5" s="584"/>
      <c r="FE5" s="584"/>
      <c r="FF5" s="584"/>
      <c r="FG5" s="584"/>
      <c r="FH5" s="584"/>
    </row>
    <row r="6" spans="120:164" ht="11.25">
      <c r="DP6" s="584"/>
      <c r="DQ6" s="584"/>
      <c r="DR6" s="584"/>
      <c r="DS6" s="584"/>
      <c r="DT6" s="584"/>
      <c r="DU6" s="584"/>
      <c r="DV6" s="584"/>
      <c r="DW6" s="584"/>
      <c r="DX6" s="584"/>
      <c r="DY6" s="584"/>
      <c r="DZ6" s="584"/>
      <c r="EA6" s="584"/>
      <c r="EB6" s="584"/>
      <c r="EC6" s="584"/>
      <c r="ED6" s="584"/>
      <c r="EE6" s="584"/>
      <c r="EF6" s="584"/>
      <c r="EG6" s="584"/>
      <c r="EH6" s="584"/>
      <c r="EI6" s="584"/>
      <c r="EJ6" s="584"/>
      <c r="EK6" s="584"/>
      <c r="EL6" s="584"/>
      <c r="EM6" s="584"/>
      <c r="EN6" s="584"/>
      <c r="EO6" s="584"/>
      <c r="EP6" s="584"/>
      <c r="EQ6" s="584"/>
      <c r="ER6" s="584"/>
      <c r="ES6" s="584"/>
      <c r="ET6" s="584"/>
      <c r="EU6" s="584"/>
      <c r="EV6" s="584"/>
      <c r="EW6" s="584"/>
      <c r="EX6" s="584"/>
      <c r="EY6" s="584"/>
      <c r="EZ6" s="584"/>
      <c r="FA6" s="584"/>
      <c r="FB6" s="584"/>
      <c r="FC6" s="584"/>
      <c r="FD6" s="584"/>
      <c r="FE6" s="584"/>
      <c r="FF6" s="584"/>
      <c r="FG6" s="584"/>
      <c r="FH6" s="584"/>
    </row>
    <row r="7" spans="120:164" ht="11.25">
      <c r="DP7" s="584"/>
      <c r="DQ7" s="584"/>
      <c r="DR7" s="584"/>
      <c r="DS7" s="584"/>
      <c r="DT7" s="584"/>
      <c r="DU7" s="584"/>
      <c r="DV7" s="584"/>
      <c r="DW7" s="584"/>
      <c r="DX7" s="584"/>
      <c r="DY7" s="584"/>
      <c r="DZ7" s="584"/>
      <c r="EA7" s="584"/>
      <c r="EB7" s="584"/>
      <c r="EC7" s="584"/>
      <c r="ED7" s="584"/>
      <c r="EE7" s="584"/>
      <c r="EF7" s="584"/>
      <c r="EG7" s="584"/>
      <c r="EH7" s="584"/>
      <c r="EI7" s="584"/>
      <c r="EJ7" s="584"/>
      <c r="EK7" s="584"/>
      <c r="EL7" s="584"/>
      <c r="EM7" s="584"/>
      <c r="EN7" s="584"/>
      <c r="EO7" s="584"/>
      <c r="EP7" s="584"/>
      <c r="EQ7" s="584"/>
      <c r="ER7" s="584"/>
      <c r="ES7" s="584"/>
      <c r="ET7" s="584"/>
      <c r="EU7" s="584"/>
      <c r="EV7" s="584"/>
      <c r="EW7" s="584"/>
      <c r="EX7" s="584"/>
      <c r="EY7" s="584"/>
      <c r="EZ7" s="584"/>
      <c r="FA7" s="584"/>
      <c r="FB7" s="584"/>
      <c r="FC7" s="584"/>
      <c r="FD7" s="584"/>
      <c r="FE7" s="584"/>
      <c r="FF7" s="584"/>
      <c r="FG7" s="584"/>
      <c r="FH7" s="584"/>
    </row>
    <row r="12" spans="1:166" s="8" customFormat="1" ht="15">
      <c r="A12" s="588" t="s">
        <v>12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8"/>
      <c r="BO12" s="588"/>
      <c r="BP12" s="588"/>
      <c r="BQ12" s="588"/>
      <c r="BR12" s="588"/>
      <c r="BS12" s="588"/>
      <c r="BT12" s="588"/>
      <c r="BU12" s="588"/>
      <c r="BV12" s="588"/>
      <c r="BW12" s="588"/>
      <c r="BX12" s="588"/>
      <c r="BY12" s="588"/>
      <c r="BZ12" s="588"/>
      <c r="CA12" s="588"/>
      <c r="CB12" s="588"/>
      <c r="CC12" s="588"/>
      <c r="CD12" s="588"/>
      <c r="CE12" s="588"/>
      <c r="CF12" s="588"/>
      <c r="CG12" s="588"/>
      <c r="CH12" s="588"/>
      <c r="CI12" s="588"/>
      <c r="CJ12" s="588"/>
      <c r="CK12" s="588"/>
      <c r="CL12" s="588"/>
      <c r="CM12" s="588"/>
      <c r="CN12" s="588"/>
      <c r="CO12" s="588"/>
      <c r="CP12" s="588"/>
      <c r="CQ12" s="588"/>
      <c r="CR12" s="588"/>
      <c r="CS12" s="588"/>
      <c r="CT12" s="588"/>
      <c r="CU12" s="588"/>
      <c r="CV12" s="588"/>
      <c r="CW12" s="588"/>
      <c r="CX12" s="588"/>
      <c r="CY12" s="588"/>
      <c r="CZ12" s="588"/>
      <c r="DA12" s="588"/>
      <c r="DB12" s="588"/>
      <c r="DC12" s="588"/>
      <c r="DD12" s="588"/>
      <c r="DE12" s="588"/>
      <c r="DF12" s="588"/>
      <c r="DG12" s="588"/>
      <c r="DH12" s="588"/>
      <c r="DI12" s="588"/>
      <c r="DJ12" s="588"/>
      <c r="DK12" s="588"/>
      <c r="DL12" s="588"/>
      <c r="DM12" s="588"/>
      <c r="DN12" s="588"/>
      <c r="DO12" s="588"/>
      <c r="DP12" s="588"/>
      <c r="DQ12" s="588"/>
      <c r="DR12" s="588"/>
      <c r="DS12" s="588"/>
      <c r="DT12" s="588"/>
      <c r="DU12" s="588"/>
      <c r="DV12" s="588"/>
      <c r="DW12" s="588"/>
      <c r="DX12" s="588"/>
      <c r="DY12" s="588"/>
      <c r="DZ12" s="588"/>
      <c r="EA12" s="588"/>
      <c r="EB12" s="588"/>
      <c r="EC12" s="588"/>
      <c r="ED12" s="588"/>
      <c r="EE12" s="588"/>
      <c r="EF12" s="588"/>
      <c r="EG12" s="588"/>
      <c r="EH12" s="588"/>
      <c r="EI12" s="588"/>
      <c r="EJ12" s="588"/>
      <c r="EK12" s="588"/>
      <c r="EL12" s="588"/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588"/>
      <c r="EZ12" s="588"/>
      <c r="FA12" s="588"/>
      <c r="FB12" s="588"/>
      <c r="FC12" s="588"/>
      <c r="FD12" s="588"/>
      <c r="FE12" s="588"/>
      <c r="FF12" s="588"/>
      <c r="FG12" s="588"/>
      <c r="FH12" s="588"/>
      <c r="FI12" s="588"/>
      <c r="FJ12" s="588"/>
    </row>
    <row r="13" spans="1:166" s="8" customFormat="1" ht="15">
      <c r="A13" s="588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  <c r="BG13" s="588"/>
      <c r="BH13" s="588"/>
      <c r="BI13" s="588"/>
      <c r="BJ13" s="588"/>
      <c r="BK13" s="588"/>
      <c r="BL13" s="588"/>
      <c r="BM13" s="588"/>
      <c r="BN13" s="588"/>
      <c r="BO13" s="588"/>
      <c r="BP13" s="588"/>
      <c r="BQ13" s="588"/>
      <c r="BR13" s="588"/>
      <c r="BS13" s="588"/>
      <c r="BT13" s="588"/>
      <c r="BU13" s="588"/>
      <c r="BV13" s="588"/>
      <c r="BW13" s="588"/>
      <c r="BX13" s="588"/>
      <c r="BY13" s="588"/>
      <c r="BZ13" s="588"/>
      <c r="CA13" s="588"/>
      <c r="CB13" s="588"/>
      <c r="CC13" s="588"/>
      <c r="CD13" s="588"/>
      <c r="CE13" s="588"/>
      <c r="CF13" s="588"/>
      <c r="CG13" s="588"/>
      <c r="CH13" s="588"/>
      <c r="CI13" s="588"/>
      <c r="CJ13" s="588"/>
      <c r="CK13" s="588"/>
      <c r="CL13" s="588"/>
      <c r="CM13" s="588"/>
      <c r="CN13" s="588"/>
      <c r="CO13" s="588"/>
      <c r="CP13" s="588"/>
      <c r="CQ13" s="588"/>
      <c r="CR13" s="588"/>
      <c r="CS13" s="588"/>
      <c r="CT13" s="588"/>
      <c r="CU13" s="588"/>
      <c r="CV13" s="588"/>
      <c r="CW13" s="588"/>
      <c r="CX13" s="588"/>
      <c r="CY13" s="588"/>
      <c r="CZ13" s="588"/>
      <c r="DA13" s="588"/>
      <c r="DB13" s="588"/>
      <c r="DC13" s="588"/>
      <c r="DD13" s="588"/>
      <c r="DE13" s="588"/>
      <c r="DF13" s="588"/>
      <c r="DG13" s="588"/>
      <c r="DH13" s="588"/>
      <c r="DI13" s="588"/>
      <c r="DJ13" s="588"/>
      <c r="DK13" s="588"/>
      <c r="DL13" s="588"/>
      <c r="DM13" s="588"/>
      <c r="DN13" s="588"/>
      <c r="DO13" s="588"/>
      <c r="DP13" s="588"/>
      <c r="DQ13" s="588"/>
      <c r="DR13" s="588"/>
      <c r="DS13" s="588"/>
      <c r="DT13" s="588"/>
      <c r="DU13" s="588"/>
      <c r="DV13" s="588"/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8"/>
      <c r="EL13" s="588"/>
      <c r="EM13" s="588"/>
      <c r="EN13" s="588"/>
      <c r="EO13" s="588"/>
      <c r="EP13" s="588"/>
      <c r="EQ13" s="588"/>
      <c r="ER13" s="588"/>
      <c r="ES13" s="588"/>
      <c r="ET13" s="588"/>
      <c r="EU13" s="588"/>
      <c r="EV13" s="588"/>
      <c r="EW13" s="588"/>
      <c r="EX13" s="588"/>
      <c r="EY13" s="588"/>
      <c r="EZ13" s="588"/>
      <c r="FA13" s="588"/>
      <c r="FB13" s="588"/>
      <c r="FC13" s="588"/>
      <c r="FD13" s="588"/>
      <c r="FE13" s="588"/>
      <c r="FF13" s="588"/>
      <c r="FG13" s="588"/>
      <c r="FH13" s="588"/>
      <c r="FI13" s="588"/>
      <c r="FJ13" s="588"/>
    </row>
    <row r="15" spans="1:166" s="9" customFormat="1" ht="51.75" customHeight="1">
      <c r="A15" s="589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1"/>
      <c r="V15" s="589" t="s">
        <v>57</v>
      </c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1"/>
      <c r="AP15" s="589" t="s">
        <v>58</v>
      </c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0"/>
      <c r="BN15" s="590"/>
      <c r="BO15" s="590"/>
      <c r="BP15" s="590"/>
      <c r="BQ15" s="590"/>
      <c r="BR15" s="590"/>
      <c r="BS15" s="590"/>
      <c r="BT15" s="590"/>
      <c r="BU15" s="590"/>
      <c r="BV15" s="590"/>
      <c r="BW15" s="590"/>
      <c r="BX15" s="590"/>
      <c r="BY15" s="591"/>
      <c r="BZ15" s="589" t="s">
        <v>33</v>
      </c>
      <c r="CA15" s="590"/>
      <c r="CB15" s="590"/>
      <c r="CC15" s="590"/>
      <c r="CD15" s="590"/>
      <c r="CE15" s="590"/>
      <c r="CF15" s="590"/>
      <c r="CG15" s="590"/>
      <c r="CH15" s="590"/>
      <c r="CI15" s="590"/>
      <c r="CJ15" s="590"/>
      <c r="CK15" s="590"/>
      <c r="CL15" s="590"/>
      <c r="CM15" s="590"/>
      <c r="CN15" s="590"/>
      <c r="CO15" s="591"/>
      <c r="CP15" s="589" t="s">
        <v>59</v>
      </c>
      <c r="CQ15" s="590"/>
      <c r="CR15" s="590"/>
      <c r="CS15" s="590"/>
      <c r="CT15" s="590"/>
      <c r="CU15" s="590"/>
      <c r="CV15" s="590"/>
      <c r="CW15" s="590"/>
      <c r="CX15" s="590"/>
      <c r="CY15" s="590"/>
      <c r="CZ15" s="590"/>
      <c r="DA15" s="590"/>
      <c r="DB15" s="590"/>
      <c r="DC15" s="590"/>
      <c r="DD15" s="590"/>
      <c r="DE15" s="590"/>
      <c r="DF15" s="590"/>
      <c r="DG15" s="591"/>
      <c r="DH15" s="589" t="s">
        <v>60</v>
      </c>
      <c r="DI15" s="590"/>
      <c r="DJ15" s="590"/>
      <c r="DK15" s="590"/>
      <c r="DL15" s="590"/>
      <c r="DM15" s="590"/>
      <c r="DN15" s="590"/>
      <c r="DO15" s="590"/>
      <c r="DP15" s="590"/>
      <c r="DQ15" s="590"/>
      <c r="DR15" s="590"/>
      <c r="DS15" s="590"/>
      <c r="DT15" s="590"/>
      <c r="DU15" s="590"/>
      <c r="DV15" s="590"/>
      <c r="DW15" s="591"/>
      <c r="DX15" s="589" t="s">
        <v>61</v>
      </c>
      <c r="DY15" s="590"/>
      <c r="DZ15" s="590"/>
      <c r="EA15" s="590"/>
      <c r="EB15" s="590"/>
      <c r="EC15" s="590"/>
      <c r="ED15" s="590"/>
      <c r="EE15" s="590"/>
      <c r="EF15" s="590"/>
      <c r="EG15" s="590"/>
      <c r="EH15" s="590"/>
      <c r="EI15" s="590"/>
      <c r="EJ15" s="590"/>
      <c r="EK15" s="590"/>
      <c r="EL15" s="590"/>
      <c r="EM15" s="590"/>
      <c r="EN15" s="590"/>
      <c r="EO15" s="590"/>
      <c r="EP15" s="590"/>
      <c r="EQ15" s="590"/>
      <c r="ER15" s="591"/>
      <c r="ES15" s="589" t="s">
        <v>62</v>
      </c>
      <c r="ET15" s="590"/>
      <c r="EU15" s="590"/>
      <c r="EV15" s="590"/>
      <c r="EW15" s="590"/>
      <c r="EX15" s="590"/>
      <c r="EY15" s="590"/>
      <c r="EZ15" s="590"/>
      <c r="FA15" s="590"/>
      <c r="FB15" s="590"/>
      <c r="FC15" s="590"/>
      <c r="FD15" s="590"/>
      <c r="FE15" s="590"/>
      <c r="FF15" s="590"/>
      <c r="FG15" s="590"/>
      <c r="FH15" s="590"/>
      <c r="FI15" s="590"/>
      <c r="FJ15" s="591"/>
    </row>
    <row r="16" spans="1:166" s="9" customFormat="1" ht="12.75">
      <c r="A16" s="592">
        <v>1</v>
      </c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>
        <v>2</v>
      </c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>
        <v>3</v>
      </c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>
        <v>4</v>
      </c>
      <c r="CA16" s="592"/>
      <c r="CB16" s="592"/>
      <c r="CC16" s="592"/>
      <c r="CD16" s="592"/>
      <c r="CE16" s="592"/>
      <c r="CF16" s="592"/>
      <c r="CG16" s="592"/>
      <c r="CH16" s="592"/>
      <c r="CI16" s="592"/>
      <c r="CJ16" s="592"/>
      <c r="CK16" s="592"/>
      <c r="CL16" s="592"/>
      <c r="CM16" s="592"/>
      <c r="CN16" s="592"/>
      <c r="CO16" s="592"/>
      <c r="CP16" s="592">
        <v>5</v>
      </c>
      <c r="CQ16" s="592"/>
      <c r="CR16" s="592"/>
      <c r="CS16" s="592"/>
      <c r="CT16" s="592"/>
      <c r="CU16" s="592"/>
      <c r="CV16" s="592"/>
      <c r="CW16" s="592"/>
      <c r="CX16" s="592"/>
      <c r="CY16" s="592"/>
      <c r="CZ16" s="592"/>
      <c r="DA16" s="592"/>
      <c r="DB16" s="592"/>
      <c r="DC16" s="592"/>
      <c r="DD16" s="592"/>
      <c r="DE16" s="592"/>
      <c r="DF16" s="592"/>
      <c r="DG16" s="592"/>
      <c r="DH16" s="592">
        <v>6</v>
      </c>
      <c r="DI16" s="592"/>
      <c r="DJ16" s="592"/>
      <c r="DK16" s="592"/>
      <c r="DL16" s="592"/>
      <c r="DM16" s="592"/>
      <c r="DN16" s="592"/>
      <c r="DO16" s="592"/>
      <c r="DP16" s="592"/>
      <c r="DQ16" s="592"/>
      <c r="DR16" s="592"/>
      <c r="DS16" s="592"/>
      <c r="DT16" s="592"/>
      <c r="DU16" s="592"/>
      <c r="DV16" s="592"/>
      <c r="DW16" s="592"/>
      <c r="DX16" s="592">
        <v>7</v>
      </c>
      <c r="DY16" s="592"/>
      <c r="DZ16" s="592"/>
      <c r="EA16" s="592"/>
      <c r="EB16" s="592"/>
      <c r="EC16" s="592"/>
      <c r="ED16" s="592"/>
      <c r="EE16" s="592"/>
      <c r="EF16" s="592"/>
      <c r="EG16" s="592"/>
      <c r="EH16" s="592"/>
      <c r="EI16" s="592"/>
      <c r="EJ16" s="592"/>
      <c r="EK16" s="592"/>
      <c r="EL16" s="592"/>
      <c r="EM16" s="592"/>
      <c r="EN16" s="592"/>
      <c r="EO16" s="592"/>
      <c r="EP16" s="592"/>
      <c r="EQ16" s="592"/>
      <c r="ER16" s="592"/>
      <c r="ES16" s="592">
        <v>8</v>
      </c>
      <c r="ET16" s="592"/>
      <c r="EU16" s="592"/>
      <c r="EV16" s="592"/>
      <c r="EW16" s="592"/>
      <c r="EX16" s="592"/>
      <c r="EY16" s="592"/>
      <c r="EZ16" s="592"/>
      <c r="FA16" s="592"/>
      <c r="FB16" s="592"/>
      <c r="FC16" s="592"/>
      <c r="FD16" s="592"/>
      <c r="FE16" s="592"/>
      <c r="FF16" s="592"/>
      <c r="FG16" s="592"/>
      <c r="FH16" s="592"/>
      <c r="FI16" s="592"/>
      <c r="FJ16" s="592"/>
    </row>
    <row r="17" spans="1:166" s="9" customFormat="1" ht="12.75">
      <c r="A17" s="577" t="s">
        <v>40</v>
      </c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9"/>
      <c r="V17" s="560" t="s">
        <v>254</v>
      </c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2"/>
      <c r="AP17" s="580" t="s">
        <v>194</v>
      </c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2"/>
      <c r="BZ17" s="567" t="s">
        <v>122</v>
      </c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0" t="s">
        <v>255</v>
      </c>
      <c r="CQ17" s="561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2"/>
      <c r="DH17" s="563">
        <v>0.11</v>
      </c>
      <c r="DI17" s="559"/>
      <c r="DJ17" s="559"/>
      <c r="DK17" s="559"/>
      <c r="DL17" s="559"/>
      <c r="DM17" s="559"/>
      <c r="DN17" s="559"/>
      <c r="DO17" s="559"/>
      <c r="DP17" s="559"/>
      <c r="DQ17" s="559"/>
      <c r="DR17" s="559"/>
      <c r="DS17" s="559"/>
      <c r="DT17" s="559"/>
      <c r="DU17" s="559"/>
      <c r="DV17" s="559"/>
      <c r="DW17" s="576"/>
      <c r="DX17" s="577" t="s">
        <v>256</v>
      </c>
      <c r="DY17" s="578"/>
      <c r="DZ17" s="578"/>
      <c r="EA17" s="578"/>
      <c r="EB17" s="578"/>
      <c r="EC17" s="578"/>
      <c r="ED17" s="578"/>
      <c r="EE17" s="578"/>
      <c r="EF17" s="578"/>
      <c r="EG17" s="578"/>
      <c r="EH17" s="578"/>
      <c r="EI17" s="578"/>
      <c r="EJ17" s="578"/>
      <c r="EK17" s="578"/>
      <c r="EL17" s="578"/>
      <c r="EM17" s="578"/>
      <c r="EN17" s="578"/>
      <c r="EO17" s="578"/>
      <c r="EP17" s="578"/>
      <c r="EQ17" s="578"/>
      <c r="ER17" s="579"/>
      <c r="ES17" s="564">
        <f>рубли!F87</f>
        <v>0</v>
      </c>
      <c r="ET17" s="565"/>
      <c r="EU17" s="565"/>
      <c r="EV17" s="565"/>
      <c r="EW17" s="565"/>
      <c r="EX17" s="565"/>
      <c r="EY17" s="565"/>
      <c r="EZ17" s="565"/>
      <c r="FA17" s="565"/>
      <c r="FB17" s="565"/>
      <c r="FC17" s="565"/>
      <c r="FD17" s="565"/>
      <c r="FE17" s="565"/>
      <c r="FF17" s="565"/>
      <c r="FG17" s="565"/>
      <c r="FH17" s="565"/>
      <c r="FI17" s="565"/>
      <c r="FJ17" s="566"/>
    </row>
    <row r="18" spans="1:166" s="9" customFormat="1" ht="12.75">
      <c r="A18" s="10"/>
      <c r="B18" s="578" t="s">
        <v>41</v>
      </c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9"/>
      <c r="V18" s="592" t="s">
        <v>42</v>
      </c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 t="s">
        <v>42</v>
      </c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 t="s">
        <v>42</v>
      </c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 t="s">
        <v>42</v>
      </c>
      <c r="CQ18" s="592"/>
      <c r="CR18" s="592"/>
      <c r="CS18" s="592"/>
      <c r="CT18" s="592"/>
      <c r="CU18" s="592"/>
      <c r="CV18" s="592"/>
      <c r="CW18" s="592"/>
      <c r="CX18" s="592"/>
      <c r="CY18" s="592"/>
      <c r="CZ18" s="592"/>
      <c r="DA18" s="592"/>
      <c r="DB18" s="592"/>
      <c r="DC18" s="592"/>
      <c r="DD18" s="592"/>
      <c r="DE18" s="592"/>
      <c r="DF18" s="592"/>
      <c r="DG18" s="592"/>
      <c r="DH18" s="592" t="s">
        <v>42</v>
      </c>
      <c r="DI18" s="592"/>
      <c r="DJ18" s="592"/>
      <c r="DK18" s="592"/>
      <c r="DL18" s="592"/>
      <c r="DM18" s="592"/>
      <c r="DN18" s="592"/>
      <c r="DO18" s="592"/>
      <c r="DP18" s="592"/>
      <c r="DQ18" s="592"/>
      <c r="DR18" s="592"/>
      <c r="DS18" s="592"/>
      <c r="DT18" s="592"/>
      <c r="DU18" s="592"/>
      <c r="DV18" s="592"/>
      <c r="DW18" s="592"/>
      <c r="DX18" s="592" t="s">
        <v>42</v>
      </c>
      <c r="DY18" s="592"/>
      <c r="DZ18" s="592"/>
      <c r="EA18" s="592"/>
      <c r="EB18" s="592"/>
      <c r="EC18" s="592"/>
      <c r="ED18" s="592"/>
      <c r="EE18" s="592"/>
      <c r="EF18" s="592"/>
      <c r="EG18" s="592"/>
      <c r="EH18" s="592"/>
      <c r="EI18" s="592"/>
      <c r="EJ18" s="592"/>
      <c r="EK18" s="592"/>
      <c r="EL18" s="592"/>
      <c r="EM18" s="592"/>
      <c r="EN18" s="592"/>
      <c r="EO18" s="592"/>
      <c r="EP18" s="592"/>
      <c r="EQ18" s="592"/>
      <c r="ER18" s="592"/>
      <c r="ES18" s="567"/>
      <c r="ET18" s="567"/>
      <c r="EU18" s="567"/>
      <c r="EV18" s="567"/>
      <c r="EW18" s="567"/>
      <c r="EX18" s="567"/>
      <c r="EY18" s="567"/>
      <c r="EZ18" s="567"/>
      <c r="FA18" s="567"/>
      <c r="FB18" s="567"/>
      <c r="FC18" s="567"/>
      <c r="FD18" s="567"/>
      <c r="FE18" s="567"/>
      <c r="FF18" s="567"/>
      <c r="FG18" s="567"/>
      <c r="FH18" s="567"/>
      <c r="FI18" s="567"/>
      <c r="FJ18" s="567"/>
    </row>
    <row r="19" spans="1:166" s="9" customFormat="1" ht="12.75">
      <c r="A19" s="10"/>
      <c r="B19" s="593" t="s">
        <v>43</v>
      </c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4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6"/>
      <c r="AQ19" s="596"/>
      <c r="AR19" s="596"/>
      <c r="AS19" s="596"/>
      <c r="AT19" s="596"/>
      <c r="AU19" s="596"/>
      <c r="AV19" s="596"/>
      <c r="AW19" s="596"/>
      <c r="AX19" s="596"/>
      <c r="AY19" s="596"/>
      <c r="AZ19" s="596"/>
      <c r="BA19" s="596"/>
      <c r="BB19" s="596"/>
      <c r="BC19" s="596"/>
      <c r="BD19" s="596"/>
      <c r="BE19" s="596"/>
      <c r="BF19" s="596"/>
      <c r="BG19" s="596"/>
      <c r="BH19" s="596"/>
      <c r="BI19" s="596"/>
      <c r="BJ19" s="596"/>
      <c r="BK19" s="596"/>
      <c r="BL19" s="596"/>
      <c r="BM19" s="596"/>
      <c r="BN19" s="596"/>
      <c r="BO19" s="596"/>
      <c r="BP19" s="596"/>
      <c r="BQ19" s="596"/>
      <c r="BR19" s="596"/>
      <c r="BS19" s="596"/>
      <c r="BT19" s="596"/>
      <c r="BU19" s="596"/>
      <c r="BV19" s="596"/>
      <c r="BW19" s="596"/>
      <c r="BX19" s="596"/>
      <c r="BY19" s="596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67"/>
      <c r="DI19" s="567"/>
      <c r="DJ19" s="567"/>
      <c r="DK19" s="567"/>
      <c r="DL19" s="567"/>
      <c r="DM19" s="567"/>
      <c r="DN19" s="567"/>
      <c r="DO19" s="567"/>
      <c r="DP19" s="567"/>
      <c r="DQ19" s="567"/>
      <c r="DR19" s="567"/>
      <c r="DS19" s="567"/>
      <c r="DT19" s="567"/>
      <c r="DU19" s="567"/>
      <c r="DV19" s="567"/>
      <c r="DW19" s="567"/>
      <c r="DX19" s="595"/>
      <c r="DY19" s="595"/>
      <c r="DZ19" s="595"/>
      <c r="EA19" s="595"/>
      <c r="EB19" s="595"/>
      <c r="EC19" s="595"/>
      <c r="ED19" s="595"/>
      <c r="EE19" s="595"/>
      <c r="EF19" s="595"/>
      <c r="EG19" s="595"/>
      <c r="EH19" s="595"/>
      <c r="EI19" s="595"/>
      <c r="EJ19" s="595"/>
      <c r="EK19" s="595"/>
      <c r="EL19" s="595"/>
      <c r="EM19" s="595"/>
      <c r="EN19" s="595"/>
      <c r="EO19" s="595"/>
      <c r="EP19" s="595"/>
      <c r="EQ19" s="595"/>
      <c r="ER19" s="595"/>
      <c r="ES19" s="567"/>
      <c r="ET19" s="567"/>
      <c r="EU19" s="567"/>
      <c r="EV19" s="567"/>
      <c r="EW19" s="567"/>
      <c r="EX19" s="567"/>
      <c r="EY19" s="567"/>
      <c r="EZ19" s="567"/>
      <c r="FA19" s="567"/>
      <c r="FB19" s="567"/>
      <c r="FC19" s="567"/>
      <c r="FD19" s="567"/>
      <c r="FE19" s="567"/>
      <c r="FF19" s="567"/>
      <c r="FG19" s="567"/>
      <c r="FH19" s="567"/>
      <c r="FI19" s="567"/>
      <c r="FJ19" s="567"/>
    </row>
    <row r="20" spans="1:166" s="9" customFormat="1" ht="12.75">
      <c r="A20" s="10"/>
      <c r="B20" s="597" t="s">
        <v>41</v>
      </c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8"/>
      <c r="V20" s="592" t="s">
        <v>42</v>
      </c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2"/>
      <c r="AO20" s="592"/>
      <c r="AP20" s="592" t="s">
        <v>42</v>
      </c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 t="s">
        <v>42</v>
      </c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 t="s">
        <v>42</v>
      </c>
      <c r="CQ20" s="592"/>
      <c r="CR20" s="592"/>
      <c r="CS20" s="592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2" t="s">
        <v>42</v>
      </c>
      <c r="DI20" s="592"/>
      <c r="DJ20" s="592"/>
      <c r="DK20" s="592"/>
      <c r="DL20" s="592"/>
      <c r="DM20" s="592"/>
      <c r="DN20" s="592"/>
      <c r="DO20" s="592"/>
      <c r="DP20" s="592"/>
      <c r="DQ20" s="592"/>
      <c r="DR20" s="592"/>
      <c r="DS20" s="592"/>
      <c r="DT20" s="592"/>
      <c r="DU20" s="592"/>
      <c r="DV20" s="592"/>
      <c r="DW20" s="592"/>
      <c r="DX20" s="592" t="s">
        <v>42</v>
      </c>
      <c r="DY20" s="592"/>
      <c r="DZ20" s="592"/>
      <c r="EA20" s="592"/>
      <c r="EB20" s="592"/>
      <c r="EC20" s="592"/>
      <c r="ED20" s="592"/>
      <c r="EE20" s="592"/>
      <c r="EF20" s="592"/>
      <c r="EG20" s="592"/>
      <c r="EH20" s="592"/>
      <c r="EI20" s="592"/>
      <c r="EJ20" s="592"/>
      <c r="EK20" s="592"/>
      <c r="EL20" s="592"/>
      <c r="EM20" s="592"/>
      <c r="EN20" s="592"/>
      <c r="EO20" s="592"/>
      <c r="EP20" s="592"/>
      <c r="EQ20" s="592"/>
      <c r="ER20" s="592"/>
      <c r="ES20" s="567"/>
      <c r="ET20" s="567"/>
      <c r="EU20" s="567"/>
      <c r="EV20" s="567"/>
      <c r="EW20" s="567"/>
      <c r="EX20" s="567"/>
      <c r="EY20" s="567"/>
      <c r="EZ20" s="567"/>
      <c r="FA20" s="567"/>
      <c r="FB20" s="567"/>
      <c r="FC20" s="567"/>
      <c r="FD20" s="567"/>
      <c r="FE20" s="567"/>
      <c r="FF20" s="567"/>
      <c r="FG20" s="567"/>
      <c r="FH20" s="567"/>
      <c r="FI20" s="567"/>
      <c r="FJ20" s="567"/>
    </row>
    <row r="21" spans="1:166" s="9" customFormat="1" ht="12.75">
      <c r="A21" s="10"/>
      <c r="B21" s="599" t="s">
        <v>44</v>
      </c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600"/>
      <c r="V21" s="592" t="s">
        <v>42</v>
      </c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 t="s">
        <v>42</v>
      </c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92"/>
      <c r="BN21" s="592"/>
      <c r="BO21" s="592"/>
      <c r="BP21" s="592"/>
      <c r="BQ21" s="592"/>
      <c r="BR21" s="592"/>
      <c r="BS21" s="592"/>
      <c r="BT21" s="592"/>
      <c r="BU21" s="592"/>
      <c r="BV21" s="592"/>
      <c r="BW21" s="592"/>
      <c r="BX21" s="592"/>
      <c r="BY21" s="592"/>
      <c r="BZ21" s="592" t="s">
        <v>42</v>
      </c>
      <c r="CA21" s="592"/>
      <c r="CB21" s="592"/>
      <c r="CC21" s="592"/>
      <c r="CD21" s="592"/>
      <c r="CE21" s="592"/>
      <c r="CF21" s="592"/>
      <c r="CG21" s="592"/>
      <c r="CH21" s="592"/>
      <c r="CI21" s="592"/>
      <c r="CJ21" s="592"/>
      <c r="CK21" s="592"/>
      <c r="CL21" s="592"/>
      <c r="CM21" s="592"/>
      <c r="CN21" s="592"/>
      <c r="CO21" s="592"/>
      <c r="CP21" s="592" t="s">
        <v>42</v>
      </c>
      <c r="CQ21" s="592"/>
      <c r="CR21" s="592"/>
      <c r="CS21" s="592"/>
      <c r="CT21" s="592"/>
      <c r="CU21" s="592"/>
      <c r="CV21" s="592"/>
      <c r="CW21" s="592"/>
      <c r="CX21" s="592"/>
      <c r="CY21" s="592"/>
      <c r="CZ21" s="592"/>
      <c r="DA21" s="592"/>
      <c r="DB21" s="592"/>
      <c r="DC21" s="592"/>
      <c r="DD21" s="592"/>
      <c r="DE21" s="592"/>
      <c r="DF21" s="592"/>
      <c r="DG21" s="592"/>
      <c r="DH21" s="592" t="s">
        <v>42</v>
      </c>
      <c r="DI21" s="592"/>
      <c r="DJ21" s="592"/>
      <c r="DK21" s="592"/>
      <c r="DL21" s="592"/>
      <c r="DM21" s="592"/>
      <c r="DN21" s="592"/>
      <c r="DO21" s="592"/>
      <c r="DP21" s="592"/>
      <c r="DQ21" s="592"/>
      <c r="DR21" s="592"/>
      <c r="DS21" s="592"/>
      <c r="DT21" s="592"/>
      <c r="DU21" s="592"/>
      <c r="DV21" s="592"/>
      <c r="DW21" s="592"/>
      <c r="DX21" s="592" t="s">
        <v>42</v>
      </c>
      <c r="DY21" s="592"/>
      <c r="DZ21" s="592"/>
      <c r="EA21" s="592"/>
      <c r="EB21" s="592"/>
      <c r="EC21" s="592"/>
      <c r="ED21" s="592"/>
      <c r="EE21" s="592"/>
      <c r="EF21" s="592"/>
      <c r="EG21" s="592"/>
      <c r="EH21" s="592"/>
      <c r="EI21" s="592"/>
      <c r="EJ21" s="592"/>
      <c r="EK21" s="592"/>
      <c r="EL21" s="592"/>
      <c r="EM21" s="592"/>
      <c r="EN21" s="592"/>
      <c r="EO21" s="592"/>
      <c r="EP21" s="592"/>
      <c r="EQ21" s="592"/>
      <c r="ER21" s="592"/>
      <c r="ES21" s="601">
        <f>ES17</f>
        <v>0</v>
      </c>
      <c r="ET21" s="601"/>
      <c r="EU21" s="601"/>
      <c r="EV21" s="601"/>
      <c r="EW21" s="601"/>
      <c r="EX21" s="601"/>
      <c r="EY21" s="601"/>
      <c r="EZ21" s="601"/>
      <c r="FA21" s="601"/>
      <c r="FB21" s="601"/>
      <c r="FC21" s="601"/>
      <c r="FD21" s="601"/>
      <c r="FE21" s="601"/>
      <c r="FF21" s="601"/>
      <c r="FG21" s="601"/>
      <c r="FH21" s="601"/>
      <c r="FI21" s="601"/>
      <c r="FJ21" s="601"/>
    </row>
    <row r="22" s="9" customFormat="1" ht="12.75"/>
    <row r="23" s="9" customFormat="1" ht="12.75"/>
    <row r="24" s="9" customFormat="1" ht="12.75"/>
    <row r="25" s="9" customFormat="1" ht="12.75"/>
  </sheetData>
  <mergeCells count="63">
    <mergeCell ref="CP21:DG21"/>
    <mergeCell ref="DH21:DW21"/>
    <mergeCell ref="DX21:ER21"/>
    <mergeCell ref="ES21:FJ21"/>
    <mergeCell ref="B21:U21"/>
    <mergeCell ref="V21:AO21"/>
    <mergeCell ref="AP21:BY21"/>
    <mergeCell ref="BZ21:CO21"/>
    <mergeCell ref="CP20:DG20"/>
    <mergeCell ref="DH20:DW20"/>
    <mergeCell ref="DX20:ER20"/>
    <mergeCell ref="ES20:FJ20"/>
    <mergeCell ref="B20:U20"/>
    <mergeCell ref="V20:AO20"/>
    <mergeCell ref="AP20:BY20"/>
    <mergeCell ref="BZ20:CO20"/>
    <mergeCell ref="CP19:DG19"/>
    <mergeCell ref="DH19:DW19"/>
    <mergeCell ref="DX19:ER19"/>
    <mergeCell ref="ES19:FJ19"/>
    <mergeCell ref="B19:U19"/>
    <mergeCell ref="V19:AO19"/>
    <mergeCell ref="AP19:BY19"/>
    <mergeCell ref="BZ19:CO19"/>
    <mergeCell ref="CP18:DG18"/>
    <mergeCell ref="DH18:DW18"/>
    <mergeCell ref="DX18:ER18"/>
    <mergeCell ref="ES18:FJ18"/>
    <mergeCell ref="B18:U18"/>
    <mergeCell ref="V18:AO18"/>
    <mergeCell ref="AP18:BY18"/>
    <mergeCell ref="BZ18:CO18"/>
    <mergeCell ref="CP16:DG16"/>
    <mergeCell ref="DH16:DW16"/>
    <mergeCell ref="DX16:ER16"/>
    <mergeCell ref="ES16:FJ16"/>
    <mergeCell ref="A16:U16"/>
    <mergeCell ref="V16:AO16"/>
    <mergeCell ref="AP16:BY16"/>
    <mergeCell ref="BZ16:CO16"/>
    <mergeCell ref="CP15:DG15"/>
    <mergeCell ref="DH15:DW15"/>
    <mergeCell ref="DX15:ER15"/>
    <mergeCell ref="ES15:FJ15"/>
    <mergeCell ref="A15:U15"/>
    <mergeCell ref="V15:AO15"/>
    <mergeCell ref="AP15:BY15"/>
    <mergeCell ref="BZ15:CO15"/>
    <mergeCell ref="A17:U17"/>
    <mergeCell ref="V17:AO17"/>
    <mergeCell ref="AP17:BY17"/>
    <mergeCell ref="DP1:FH7"/>
    <mergeCell ref="F1:V1"/>
    <mergeCell ref="W1:AA1"/>
    <mergeCell ref="AB1:AC1"/>
    <mergeCell ref="AB2:BH2"/>
    <mergeCell ref="A12:FJ12"/>
    <mergeCell ref="A13:FJ13"/>
    <mergeCell ref="ES17:FJ17"/>
    <mergeCell ref="BZ17:CO17"/>
    <mergeCell ref="CP17:DG17"/>
    <mergeCell ref="DH17:DW17"/>
    <mergeCell ref="DX17:ER17"/>
  </mergeCells>
  <printOptions/>
  <pageMargins left="0.75" right="0.75" top="1" bottom="1" header="0.5" footer="0.5"/>
  <pageSetup horizontalDpi="600" verticalDpi="600" orientation="landscape" paperSize="9" scale="92" r:id="rId1"/>
  <headerFooter alignWithMargins="0"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31"/>
  <sheetViews>
    <sheetView workbookViewId="0" topLeftCell="A1">
      <selection activeCell="BS29" sqref="BS29:CF29"/>
    </sheetView>
  </sheetViews>
  <sheetFormatPr defaultColWidth="9.00390625" defaultRowHeight="12.75"/>
  <cols>
    <col min="1" max="16384" width="0.875" style="1" customWidth="1"/>
  </cols>
  <sheetData>
    <row r="1" spans="1:125" s="2" customFormat="1" ht="11.25" customHeight="1">
      <c r="A1" s="1" t="s">
        <v>27</v>
      </c>
      <c r="B1" s="1"/>
      <c r="C1" s="1"/>
      <c r="D1" s="1"/>
      <c r="E1" s="1"/>
      <c r="F1" s="585" t="str">
        <f>'Тонкинский п1'!F1:V1</f>
        <v>июня</v>
      </c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6">
        <v>201</v>
      </c>
      <c r="W1" s="586"/>
      <c r="X1" s="586"/>
      <c r="Y1" s="586"/>
      <c r="Z1" s="586"/>
      <c r="AA1" s="587">
        <v>0</v>
      </c>
      <c r="AB1" s="587"/>
      <c r="AC1" s="1"/>
      <c r="AD1" s="1" t="s">
        <v>28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S1" s="602"/>
      <c r="DT1" s="602"/>
      <c r="DU1" s="602"/>
    </row>
    <row r="2" spans="1:163" s="2" customFormat="1" ht="11.25" customHeight="1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85" t="s">
        <v>137</v>
      </c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  <c r="BL2" s="585"/>
      <c r="BM2" s="585"/>
      <c r="BN2" s="585"/>
      <c r="BO2" s="585"/>
      <c r="BP2" s="585"/>
      <c r="BQ2" s="585"/>
      <c r="BR2" s="585"/>
      <c r="DS2" s="602"/>
      <c r="DT2" s="602"/>
      <c r="DU2" s="602"/>
      <c r="DW2" s="603" t="s">
        <v>265</v>
      </c>
      <c r="DX2" s="603"/>
      <c r="DY2" s="603"/>
      <c r="DZ2" s="604"/>
      <c r="EA2" s="604"/>
      <c r="EB2" s="604"/>
      <c r="EC2" s="604"/>
      <c r="ED2" s="604"/>
      <c r="EE2" s="604"/>
      <c r="EF2" s="604"/>
      <c r="EG2" s="604"/>
      <c r="EH2" s="604"/>
      <c r="EI2" s="604"/>
      <c r="EJ2" s="604"/>
      <c r="EK2" s="604"/>
      <c r="EL2" s="604"/>
      <c r="EM2" s="604"/>
      <c r="EN2" s="604"/>
      <c r="EO2" s="604"/>
      <c r="EP2" s="604"/>
      <c r="EQ2" s="604"/>
      <c r="ER2" s="604"/>
      <c r="ES2" s="604"/>
      <c r="ET2" s="604"/>
      <c r="EU2" s="604"/>
      <c r="EV2" s="604"/>
      <c r="EW2" s="604"/>
      <c r="EX2" s="604"/>
      <c r="EY2" s="604"/>
      <c r="EZ2" s="604"/>
      <c r="FA2" s="604"/>
      <c r="FB2" s="604"/>
      <c r="FC2" s="604"/>
      <c r="FD2" s="604"/>
      <c r="FE2" s="604"/>
      <c r="FF2" s="604"/>
      <c r="FG2" s="604"/>
    </row>
    <row r="3" spans="1:163" s="2" customFormat="1" ht="11.25" customHeigh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S3" s="602"/>
      <c r="DT3" s="602"/>
      <c r="DU3" s="602"/>
      <c r="DW3" s="603"/>
      <c r="DX3" s="603"/>
      <c r="DY3" s="603"/>
      <c r="DZ3" s="604"/>
      <c r="EA3" s="604"/>
      <c r="EB3" s="604"/>
      <c r="EC3" s="604"/>
      <c r="ED3" s="604"/>
      <c r="EE3" s="604"/>
      <c r="EF3" s="604"/>
      <c r="EG3" s="604"/>
      <c r="EH3" s="604"/>
      <c r="EI3" s="604"/>
      <c r="EJ3" s="604"/>
      <c r="EK3" s="604"/>
      <c r="EL3" s="604"/>
      <c r="EM3" s="604"/>
      <c r="EN3" s="604"/>
      <c r="EO3" s="604"/>
      <c r="EP3" s="604"/>
      <c r="EQ3" s="604"/>
      <c r="ER3" s="604"/>
      <c r="ES3" s="604"/>
      <c r="ET3" s="604"/>
      <c r="EU3" s="604"/>
      <c r="EV3" s="604"/>
      <c r="EW3" s="604"/>
      <c r="EX3" s="604"/>
      <c r="EY3" s="604"/>
      <c r="EZ3" s="604"/>
      <c r="FA3" s="604"/>
      <c r="FB3" s="604"/>
      <c r="FC3" s="604"/>
      <c r="FD3" s="604"/>
      <c r="FE3" s="604"/>
      <c r="FF3" s="604"/>
      <c r="FG3" s="604"/>
    </row>
    <row r="4" spans="126:166" ht="11.25">
      <c r="DV4" s="2"/>
      <c r="DW4" s="603"/>
      <c r="DX4" s="603"/>
      <c r="DY4" s="603"/>
      <c r="DZ4" s="604"/>
      <c r="EA4" s="604"/>
      <c r="EB4" s="604"/>
      <c r="EC4" s="604"/>
      <c r="ED4" s="604"/>
      <c r="EE4" s="604"/>
      <c r="EF4" s="604"/>
      <c r="EG4" s="604"/>
      <c r="EH4" s="604"/>
      <c r="EI4" s="604"/>
      <c r="EJ4" s="604"/>
      <c r="EK4" s="604"/>
      <c r="EL4" s="604"/>
      <c r="EM4" s="604"/>
      <c r="EN4" s="604"/>
      <c r="EO4" s="604"/>
      <c r="EP4" s="604"/>
      <c r="EQ4" s="604"/>
      <c r="ER4" s="604"/>
      <c r="ES4" s="604"/>
      <c r="ET4" s="604"/>
      <c r="EU4" s="604"/>
      <c r="EV4" s="604"/>
      <c r="EW4" s="604"/>
      <c r="EX4" s="604"/>
      <c r="EY4" s="604"/>
      <c r="EZ4" s="604"/>
      <c r="FA4" s="604"/>
      <c r="FB4" s="604"/>
      <c r="FC4" s="604"/>
      <c r="FD4" s="604"/>
      <c r="FE4" s="604"/>
      <c r="FF4" s="604"/>
      <c r="FG4" s="604"/>
      <c r="FH4" s="2"/>
      <c r="FI4" s="2"/>
      <c r="FJ4" s="2"/>
    </row>
    <row r="5" spans="126:166" ht="11.25">
      <c r="DV5" s="2"/>
      <c r="DW5" s="604"/>
      <c r="DX5" s="604"/>
      <c r="DY5" s="604"/>
      <c r="DZ5" s="604"/>
      <c r="EA5" s="604"/>
      <c r="EB5" s="604"/>
      <c r="EC5" s="604"/>
      <c r="ED5" s="604"/>
      <c r="EE5" s="604"/>
      <c r="EF5" s="604"/>
      <c r="EG5" s="604"/>
      <c r="EH5" s="604"/>
      <c r="EI5" s="604"/>
      <c r="EJ5" s="604"/>
      <c r="EK5" s="604"/>
      <c r="EL5" s="604"/>
      <c r="EM5" s="604"/>
      <c r="EN5" s="604"/>
      <c r="EO5" s="604"/>
      <c r="EP5" s="604"/>
      <c r="EQ5" s="604"/>
      <c r="ER5" s="604"/>
      <c r="ES5" s="604"/>
      <c r="ET5" s="604"/>
      <c r="EU5" s="604"/>
      <c r="EV5" s="604"/>
      <c r="EW5" s="604"/>
      <c r="EX5" s="604"/>
      <c r="EY5" s="604"/>
      <c r="EZ5" s="604"/>
      <c r="FA5" s="604"/>
      <c r="FB5" s="604"/>
      <c r="FC5" s="604"/>
      <c r="FD5" s="604"/>
      <c r="FE5" s="604"/>
      <c r="FF5" s="604"/>
      <c r="FG5" s="604"/>
      <c r="FH5" s="2"/>
      <c r="FI5" s="2"/>
      <c r="FJ5" s="2"/>
    </row>
    <row r="6" spans="126:166" ht="11.25">
      <c r="DV6" s="2"/>
      <c r="DW6" s="604"/>
      <c r="DX6" s="604"/>
      <c r="DY6" s="604"/>
      <c r="DZ6" s="604"/>
      <c r="EA6" s="604"/>
      <c r="EB6" s="604"/>
      <c r="EC6" s="604"/>
      <c r="ED6" s="604"/>
      <c r="EE6" s="604"/>
      <c r="EF6" s="604"/>
      <c r="EG6" s="604"/>
      <c r="EH6" s="604"/>
      <c r="EI6" s="604"/>
      <c r="EJ6" s="604"/>
      <c r="EK6" s="604"/>
      <c r="EL6" s="604"/>
      <c r="EM6" s="604"/>
      <c r="EN6" s="604"/>
      <c r="EO6" s="604"/>
      <c r="EP6" s="604"/>
      <c r="EQ6" s="604"/>
      <c r="ER6" s="604"/>
      <c r="ES6" s="604"/>
      <c r="ET6" s="604"/>
      <c r="EU6" s="604"/>
      <c r="EV6" s="604"/>
      <c r="EW6" s="604"/>
      <c r="EX6" s="604"/>
      <c r="EY6" s="604"/>
      <c r="EZ6" s="604"/>
      <c r="FA6" s="604"/>
      <c r="FB6" s="604"/>
      <c r="FC6" s="604"/>
      <c r="FD6" s="604"/>
      <c r="FE6" s="604"/>
      <c r="FF6" s="604"/>
      <c r="FG6" s="604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8" spans="126:166" ht="11.25">
      <c r="DV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</row>
    <row r="12" spans="1:166" ht="12">
      <c r="A12" s="605" t="s">
        <v>264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  <c r="BQ12" s="605"/>
      <c r="BR12" s="605"/>
      <c r="BS12" s="605"/>
      <c r="BT12" s="605"/>
      <c r="BU12" s="605"/>
      <c r="BV12" s="605"/>
      <c r="BW12" s="605"/>
      <c r="BX12" s="605"/>
      <c r="BY12" s="605"/>
      <c r="BZ12" s="605"/>
      <c r="CA12" s="605"/>
      <c r="CB12" s="605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5"/>
      <c r="CU12" s="605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5"/>
      <c r="DG12" s="605"/>
      <c r="DH12" s="605"/>
      <c r="DI12" s="605"/>
      <c r="DJ12" s="605"/>
      <c r="DK12" s="605"/>
      <c r="DL12" s="605"/>
      <c r="DM12" s="605"/>
      <c r="DN12" s="605"/>
      <c r="DO12" s="605"/>
      <c r="DP12" s="605"/>
      <c r="DQ12" s="605"/>
      <c r="DR12" s="605"/>
      <c r="DS12" s="605"/>
      <c r="DT12" s="605"/>
      <c r="DU12" s="605"/>
      <c r="DV12" s="605"/>
      <c r="DW12" s="605"/>
      <c r="DX12" s="605"/>
      <c r="DY12" s="605"/>
      <c r="DZ12" s="605"/>
      <c r="EA12" s="605"/>
      <c r="EB12" s="605"/>
      <c r="EC12" s="605"/>
      <c r="ED12" s="605"/>
      <c r="EE12" s="605"/>
      <c r="EF12" s="605"/>
      <c r="EG12" s="605"/>
      <c r="EH12" s="605"/>
      <c r="EI12" s="605"/>
      <c r="EJ12" s="605"/>
      <c r="EK12" s="605"/>
      <c r="EL12" s="605"/>
      <c r="EM12" s="605"/>
      <c r="EN12" s="605"/>
      <c r="EO12" s="605"/>
      <c r="EP12" s="605"/>
      <c r="EQ12" s="605"/>
      <c r="ER12" s="605"/>
      <c r="ES12" s="605"/>
      <c r="ET12" s="605"/>
      <c r="EU12" s="605"/>
      <c r="EV12" s="605"/>
      <c r="EW12" s="605"/>
      <c r="EX12" s="605"/>
      <c r="EY12" s="605"/>
      <c r="EZ12" s="605"/>
      <c r="FA12" s="605"/>
      <c r="FB12" s="605"/>
      <c r="FC12" s="605"/>
      <c r="FD12" s="605"/>
      <c r="FE12" s="605"/>
      <c r="FF12" s="605"/>
      <c r="FG12" s="605"/>
      <c r="FH12" s="605"/>
      <c r="FI12" s="605"/>
      <c r="FJ12" s="605"/>
    </row>
    <row r="13" spans="1:166" ht="12">
      <c r="A13" s="605" t="s">
        <v>80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05"/>
      <c r="BP13" s="605"/>
      <c r="BQ13" s="605"/>
      <c r="BR13" s="605"/>
      <c r="BS13" s="605"/>
      <c r="BT13" s="605"/>
      <c r="BU13" s="605"/>
      <c r="BV13" s="605"/>
      <c r="BW13" s="605"/>
      <c r="BX13" s="605"/>
      <c r="BY13" s="605"/>
      <c r="BZ13" s="605"/>
      <c r="CA13" s="605"/>
      <c r="CB13" s="605"/>
      <c r="CC13" s="605"/>
      <c r="CD13" s="605"/>
      <c r="CE13" s="605"/>
      <c r="CF13" s="605"/>
      <c r="CG13" s="605"/>
      <c r="CH13" s="605"/>
      <c r="CI13" s="605"/>
      <c r="CJ13" s="605"/>
      <c r="CK13" s="605"/>
      <c r="CL13" s="605"/>
      <c r="CM13" s="605"/>
      <c r="CN13" s="605"/>
      <c r="CO13" s="605"/>
      <c r="CP13" s="605"/>
      <c r="CQ13" s="605"/>
      <c r="CR13" s="605"/>
      <c r="CS13" s="605"/>
      <c r="CT13" s="605"/>
      <c r="CU13" s="605"/>
      <c r="CV13" s="605"/>
      <c r="CW13" s="605"/>
      <c r="CX13" s="605"/>
      <c r="CY13" s="605"/>
      <c r="CZ13" s="605"/>
      <c r="DA13" s="605"/>
      <c r="DB13" s="605"/>
      <c r="DC13" s="605"/>
      <c r="DD13" s="605"/>
      <c r="DE13" s="605"/>
      <c r="DF13" s="605"/>
      <c r="DG13" s="605"/>
      <c r="DH13" s="605"/>
      <c r="DI13" s="605"/>
      <c r="DJ13" s="605"/>
      <c r="DK13" s="605"/>
      <c r="DL13" s="605"/>
      <c r="DM13" s="605"/>
      <c r="DN13" s="605"/>
      <c r="DO13" s="605"/>
      <c r="DP13" s="605"/>
      <c r="DQ13" s="605"/>
      <c r="DR13" s="605"/>
      <c r="DS13" s="605"/>
      <c r="DT13" s="605"/>
      <c r="DU13" s="605"/>
      <c r="DV13" s="605"/>
      <c r="DW13" s="605"/>
      <c r="DX13" s="605"/>
      <c r="DY13" s="605"/>
      <c r="DZ13" s="605"/>
      <c r="EA13" s="605"/>
      <c r="EB13" s="605"/>
      <c r="EC13" s="605"/>
      <c r="ED13" s="605"/>
      <c r="EE13" s="605"/>
      <c r="EF13" s="605"/>
      <c r="EG13" s="605"/>
      <c r="EH13" s="605"/>
      <c r="EI13" s="605"/>
      <c r="EJ13" s="605"/>
      <c r="EK13" s="605"/>
      <c r="EL13" s="605"/>
      <c r="EM13" s="605"/>
      <c r="EN13" s="605"/>
      <c r="EO13" s="605"/>
      <c r="EP13" s="605"/>
      <c r="EQ13" s="605"/>
      <c r="ER13" s="605"/>
      <c r="ES13" s="605"/>
      <c r="ET13" s="605"/>
      <c r="EU13" s="605"/>
      <c r="EV13" s="605"/>
      <c r="EW13" s="605"/>
      <c r="EX13" s="605"/>
      <c r="EY13" s="605"/>
      <c r="EZ13" s="605"/>
      <c r="FA13" s="605"/>
      <c r="FB13" s="605"/>
      <c r="FC13" s="605"/>
      <c r="FD13" s="605"/>
      <c r="FE13" s="605"/>
      <c r="FF13" s="605"/>
      <c r="FG13" s="605"/>
      <c r="FH13" s="605"/>
      <c r="FI13" s="605"/>
      <c r="FJ13" s="605"/>
    </row>
    <row r="15" spans="1:166" s="2" customFormat="1" ht="67.5" customHeight="1">
      <c r="A15" s="606"/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8"/>
      <c r="P15" s="609" t="s">
        <v>81</v>
      </c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1"/>
      <c r="AD15" s="609" t="s">
        <v>31</v>
      </c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1"/>
      <c r="AR15" s="609" t="s">
        <v>32</v>
      </c>
      <c r="AS15" s="610"/>
      <c r="AT15" s="610"/>
      <c r="AU15" s="610"/>
      <c r="AV15" s="610"/>
      <c r="AW15" s="610"/>
      <c r="AX15" s="610"/>
      <c r="AY15" s="610"/>
      <c r="AZ15" s="610"/>
      <c r="BA15" s="610"/>
      <c r="BB15" s="610"/>
      <c r="BC15" s="610"/>
      <c r="BD15" s="611"/>
      <c r="BE15" s="609" t="s">
        <v>33</v>
      </c>
      <c r="BF15" s="610"/>
      <c r="BG15" s="610"/>
      <c r="BH15" s="610"/>
      <c r="BI15" s="610"/>
      <c r="BJ15" s="610"/>
      <c r="BK15" s="610"/>
      <c r="BL15" s="610"/>
      <c r="BM15" s="610"/>
      <c r="BN15" s="610"/>
      <c r="BO15" s="610"/>
      <c r="BP15" s="610"/>
      <c r="BQ15" s="610"/>
      <c r="BR15" s="611"/>
      <c r="BS15" s="609" t="s">
        <v>82</v>
      </c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1"/>
      <c r="CG15" s="609" t="s">
        <v>34</v>
      </c>
      <c r="CH15" s="610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1"/>
      <c r="CW15" s="609" t="s">
        <v>35</v>
      </c>
      <c r="CX15" s="610"/>
      <c r="CY15" s="610"/>
      <c r="CZ15" s="610"/>
      <c r="DA15" s="610"/>
      <c r="DB15" s="610"/>
      <c r="DC15" s="610"/>
      <c r="DD15" s="610"/>
      <c r="DE15" s="610"/>
      <c r="DF15" s="610"/>
      <c r="DG15" s="610"/>
      <c r="DH15" s="610"/>
      <c r="DI15" s="611"/>
      <c r="DJ15" s="609" t="s">
        <v>36</v>
      </c>
      <c r="DK15" s="610"/>
      <c r="DL15" s="610"/>
      <c r="DM15" s="610"/>
      <c r="DN15" s="610"/>
      <c r="DO15" s="610"/>
      <c r="DP15" s="610"/>
      <c r="DQ15" s="610"/>
      <c r="DR15" s="610"/>
      <c r="DS15" s="610"/>
      <c r="DT15" s="610"/>
      <c r="DU15" s="611"/>
      <c r="DV15" s="609" t="s">
        <v>37</v>
      </c>
      <c r="DW15" s="610"/>
      <c r="DX15" s="610"/>
      <c r="DY15" s="610"/>
      <c r="DZ15" s="610"/>
      <c r="EA15" s="610"/>
      <c r="EB15" s="610"/>
      <c r="EC15" s="610"/>
      <c r="ED15" s="610"/>
      <c r="EE15" s="610"/>
      <c r="EF15" s="610"/>
      <c r="EG15" s="610"/>
      <c r="EH15" s="610"/>
      <c r="EI15" s="610"/>
      <c r="EJ15" s="611"/>
      <c r="EK15" s="609" t="s">
        <v>38</v>
      </c>
      <c r="EL15" s="610"/>
      <c r="EM15" s="610"/>
      <c r="EN15" s="610"/>
      <c r="EO15" s="610"/>
      <c r="EP15" s="610"/>
      <c r="EQ15" s="610"/>
      <c r="ER15" s="610"/>
      <c r="ES15" s="610"/>
      <c r="ET15" s="610"/>
      <c r="EU15" s="610"/>
      <c r="EV15" s="610"/>
      <c r="EW15" s="611"/>
      <c r="EX15" s="609" t="s">
        <v>39</v>
      </c>
      <c r="EY15" s="610"/>
      <c r="EZ15" s="610"/>
      <c r="FA15" s="610"/>
      <c r="FB15" s="610"/>
      <c r="FC15" s="610"/>
      <c r="FD15" s="610"/>
      <c r="FE15" s="610"/>
      <c r="FF15" s="610"/>
      <c r="FG15" s="610"/>
      <c r="FH15" s="610"/>
      <c r="FI15" s="610"/>
      <c r="FJ15" s="611"/>
    </row>
    <row r="16" spans="1:166" ht="11.25">
      <c r="A16" s="612">
        <v>1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>
        <v>2</v>
      </c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>
        <v>3</v>
      </c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>
        <v>4</v>
      </c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>
        <v>5</v>
      </c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>
        <v>6</v>
      </c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>
        <v>7</v>
      </c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>
        <v>8</v>
      </c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  <c r="DI16" s="612"/>
      <c r="DJ16" s="613">
        <v>9</v>
      </c>
      <c r="DK16" s="614"/>
      <c r="DL16" s="614"/>
      <c r="DM16" s="614"/>
      <c r="DN16" s="614"/>
      <c r="DO16" s="614"/>
      <c r="DP16" s="614"/>
      <c r="DQ16" s="614"/>
      <c r="DR16" s="614"/>
      <c r="DS16" s="614"/>
      <c r="DT16" s="614"/>
      <c r="DU16" s="615"/>
      <c r="DV16" s="612">
        <v>10</v>
      </c>
      <c r="DW16" s="612"/>
      <c r="DX16" s="612"/>
      <c r="DY16" s="612"/>
      <c r="DZ16" s="612"/>
      <c r="EA16" s="612"/>
      <c r="EB16" s="612"/>
      <c r="EC16" s="612"/>
      <c r="ED16" s="612"/>
      <c r="EE16" s="612"/>
      <c r="EF16" s="612"/>
      <c r="EG16" s="612"/>
      <c r="EH16" s="612"/>
      <c r="EI16" s="612"/>
      <c r="EJ16" s="612"/>
      <c r="EK16" s="612">
        <v>11</v>
      </c>
      <c r="EL16" s="612"/>
      <c r="EM16" s="612"/>
      <c r="EN16" s="612"/>
      <c r="EO16" s="612"/>
      <c r="EP16" s="612"/>
      <c r="EQ16" s="612"/>
      <c r="ER16" s="612"/>
      <c r="ES16" s="612"/>
      <c r="ET16" s="612"/>
      <c r="EU16" s="612"/>
      <c r="EV16" s="612"/>
      <c r="EW16" s="612"/>
      <c r="EX16" s="612">
        <v>12</v>
      </c>
      <c r="EY16" s="612"/>
      <c r="EZ16" s="612"/>
      <c r="FA16" s="612"/>
      <c r="FB16" s="612"/>
      <c r="FC16" s="612"/>
      <c r="FD16" s="612"/>
      <c r="FE16" s="612"/>
      <c r="FF16" s="612"/>
      <c r="FG16" s="612"/>
      <c r="FH16" s="612"/>
      <c r="FI16" s="612"/>
      <c r="FJ16" s="612"/>
    </row>
    <row r="17" spans="1:166" s="4" customFormat="1" ht="10.5">
      <c r="A17" s="3"/>
      <c r="B17" s="616" t="s">
        <v>40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7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19"/>
      <c r="AR17" s="620"/>
      <c r="AS17" s="620"/>
      <c r="AT17" s="620"/>
      <c r="AU17" s="620"/>
      <c r="AV17" s="620"/>
      <c r="AW17" s="620"/>
      <c r="AX17" s="620"/>
      <c r="AY17" s="620"/>
      <c r="AZ17" s="620"/>
      <c r="BA17" s="620"/>
      <c r="BB17" s="620"/>
      <c r="BC17" s="620"/>
      <c r="BD17" s="620"/>
      <c r="BE17" s="620"/>
      <c r="BF17" s="620"/>
      <c r="BG17" s="620"/>
      <c r="BH17" s="620"/>
      <c r="BI17" s="620"/>
      <c r="BJ17" s="620"/>
      <c r="BK17" s="620"/>
      <c r="BL17" s="620"/>
      <c r="BM17" s="620"/>
      <c r="BN17" s="620"/>
      <c r="BO17" s="620"/>
      <c r="BP17" s="620"/>
      <c r="BQ17" s="620"/>
      <c r="BR17" s="620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618"/>
      <c r="CN17" s="618"/>
      <c r="CO17" s="618"/>
      <c r="CP17" s="618"/>
      <c r="CQ17" s="618"/>
      <c r="CR17" s="618"/>
      <c r="CS17" s="618"/>
      <c r="CT17" s="618"/>
      <c r="CU17" s="618"/>
      <c r="CV17" s="618"/>
      <c r="CW17" s="620"/>
      <c r="CX17" s="620"/>
      <c r="CY17" s="620"/>
      <c r="CZ17" s="620"/>
      <c r="DA17" s="620"/>
      <c r="DB17" s="620"/>
      <c r="DC17" s="620"/>
      <c r="DD17" s="620"/>
      <c r="DE17" s="620"/>
      <c r="DF17" s="620"/>
      <c r="DG17" s="620"/>
      <c r="DH17" s="620"/>
      <c r="DI17" s="620"/>
      <c r="DJ17" s="621"/>
      <c r="DK17" s="622"/>
      <c r="DL17" s="622"/>
      <c r="DM17" s="622"/>
      <c r="DN17" s="622"/>
      <c r="DO17" s="622"/>
      <c r="DP17" s="622"/>
      <c r="DQ17" s="622"/>
      <c r="DR17" s="622"/>
      <c r="DS17" s="622"/>
      <c r="DT17" s="622"/>
      <c r="DU17" s="623"/>
      <c r="DV17" s="620"/>
      <c r="DW17" s="620"/>
      <c r="DX17" s="620"/>
      <c r="DY17" s="620"/>
      <c r="DZ17" s="620"/>
      <c r="EA17" s="620"/>
      <c r="EB17" s="620"/>
      <c r="EC17" s="620"/>
      <c r="ED17" s="620"/>
      <c r="EE17" s="620"/>
      <c r="EF17" s="620"/>
      <c r="EG17" s="620"/>
      <c r="EH17" s="620"/>
      <c r="EI17" s="620"/>
      <c r="EJ17" s="620"/>
      <c r="EK17" s="618"/>
      <c r="EL17" s="618"/>
      <c r="EM17" s="618"/>
      <c r="EN17" s="618"/>
      <c r="EO17" s="618"/>
      <c r="EP17" s="618"/>
      <c r="EQ17" s="618"/>
      <c r="ER17" s="618"/>
      <c r="ES17" s="618"/>
      <c r="ET17" s="618"/>
      <c r="EU17" s="618"/>
      <c r="EV17" s="618"/>
      <c r="EW17" s="618"/>
      <c r="EX17" s="618"/>
      <c r="EY17" s="618"/>
      <c r="EZ17" s="618"/>
      <c r="FA17" s="618"/>
      <c r="FB17" s="618"/>
      <c r="FC17" s="618"/>
      <c r="FD17" s="618"/>
      <c r="FE17" s="618"/>
      <c r="FF17" s="618"/>
      <c r="FG17" s="618"/>
      <c r="FH17" s="618"/>
      <c r="FI17" s="618"/>
      <c r="FJ17" s="618"/>
    </row>
    <row r="18" spans="1:166" s="4" customFormat="1" ht="10.5">
      <c r="A18" s="5"/>
      <c r="B18" s="624" t="s">
        <v>41</v>
      </c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5"/>
      <c r="P18" s="626" t="s">
        <v>42</v>
      </c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 t="s">
        <v>42</v>
      </c>
      <c r="AE18" s="626"/>
      <c r="AF18" s="626"/>
      <c r="AG18" s="626"/>
      <c r="AH18" s="626"/>
      <c r="AI18" s="626"/>
      <c r="AJ18" s="626"/>
      <c r="AK18" s="626"/>
      <c r="AL18" s="626"/>
      <c r="AM18" s="626"/>
      <c r="AN18" s="626"/>
      <c r="AO18" s="626"/>
      <c r="AP18" s="626"/>
      <c r="AQ18" s="626"/>
      <c r="AR18" s="626" t="s">
        <v>42</v>
      </c>
      <c r="AS18" s="626"/>
      <c r="AT18" s="626"/>
      <c r="AU18" s="626"/>
      <c r="AV18" s="626"/>
      <c r="AW18" s="626"/>
      <c r="AX18" s="626"/>
      <c r="AY18" s="626"/>
      <c r="AZ18" s="626"/>
      <c r="BA18" s="626"/>
      <c r="BB18" s="626"/>
      <c r="BC18" s="626"/>
      <c r="BD18" s="626"/>
      <c r="BE18" s="626" t="s">
        <v>42</v>
      </c>
      <c r="BF18" s="626"/>
      <c r="BG18" s="626"/>
      <c r="BH18" s="626"/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627" t="s">
        <v>42</v>
      </c>
      <c r="BT18" s="627"/>
      <c r="BU18" s="627"/>
      <c r="BV18" s="627"/>
      <c r="BW18" s="627"/>
      <c r="BX18" s="627"/>
      <c r="BY18" s="627"/>
      <c r="BZ18" s="627"/>
      <c r="CA18" s="627"/>
      <c r="CB18" s="627"/>
      <c r="CC18" s="627"/>
      <c r="CD18" s="627"/>
      <c r="CE18" s="627"/>
      <c r="CF18" s="627"/>
      <c r="CG18" s="626" t="s">
        <v>42</v>
      </c>
      <c r="CH18" s="626"/>
      <c r="CI18" s="626"/>
      <c r="CJ18" s="626"/>
      <c r="CK18" s="626"/>
      <c r="CL18" s="626"/>
      <c r="CM18" s="626"/>
      <c r="CN18" s="626"/>
      <c r="CO18" s="626"/>
      <c r="CP18" s="626"/>
      <c r="CQ18" s="626"/>
      <c r="CR18" s="626"/>
      <c r="CS18" s="626"/>
      <c r="CT18" s="626"/>
      <c r="CU18" s="626"/>
      <c r="CV18" s="626"/>
      <c r="CW18" s="626" t="s">
        <v>42</v>
      </c>
      <c r="CX18" s="626"/>
      <c r="CY18" s="626"/>
      <c r="CZ18" s="626"/>
      <c r="DA18" s="626"/>
      <c r="DB18" s="626"/>
      <c r="DC18" s="626"/>
      <c r="DD18" s="626"/>
      <c r="DE18" s="626"/>
      <c r="DF18" s="626"/>
      <c r="DG18" s="626"/>
      <c r="DH18" s="626"/>
      <c r="DI18" s="626"/>
      <c r="DJ18" s="628" t="s">
        <v>42</v>
      </c>
      <c r="DK18" s="624"/>
      <c r="DL18" s="624"/>
      <c r="DM18" s="624"/>
      <c r="DN18" s="624"/>
      <c r="DO18" s="624"/>
      <c r="DP18" s="624"/>
      <c r="DQ18" s="624"/>
      <c r="DR18" s="624"/>
      <c r="DS18" s="624"/>
      <c r="DT18" s="624"/>
      <c r="DU18" s="625"/>
      <c r="DV18" s="620"/>
      <c r="DW18" s="620"/>
      <c r="DX18" s="620"/>
      <c r="DY18" s="620"/>
      <c r="DZ18" s="620"/>
      <c r="EA18" s="620"/>
      <c r="EB18" s="620"/>
      <c r="EC18" s="620"/>
      <c r="ED18" s="620"/>
      <c r="EE18" s="620"/>
      <c r="EF18" s="620"/>
      <c r="EG18" s="620"/>
      <c r="EH18" s="620"/>
      <c r="EI18" s="620"/>
      <c r="EJ18" s="620"/>
      <c r="EK18" s="627" t="s">
        <v>42</v>
      </c>
      <c r="EL18" s="627"/>
      <c r="EM18" s="627"/>
      <c r="EN18" s="627"/>
      <c r="EO18" s="627"/>
      <c r="EP18" s="627"/>
      <c r="EQ18" s="627"/>
      <c r="ER18" s="627"/>
      <c r="ES18" s="627"/>
      <c r="ET18" s="627"/>
      <c r="EU18" s="627"/>
      <c r="EV18" s="627"/>
      <c r="EW18" s="627"/>
      <c r="EX18" s="627" t="s">
        <v>42</v>
      </c>
      <c r="EY18" s="627"/>
      <c r="EZ18" s="627"/>
      <c r="FA18" s="627"/>
      <c r="FB18" s="627"/>
      <c r="FC18" s="627"/>
      <c r="FD18" s="627"/>
      <c r="FE18" s="627"/>
      <c r="FF18" s="627"/>
      <c r="FG18" s="627"/>
      <c r="FH18" s="627"/>
      <c r="FI18" s="627"/>
      <c r="FJ18" s="627"/>
    </row>
    <row r="19" spans="1:166" s="4" customFormat="1" ht="10.5">
      <c r="A19" s="5"/>
      <c r="B19" s="629" t="s">
        <v>43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30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19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18"/>
      <c r="BT19" s="618"/>
      <c r="BU19" s="618"/>
      <c r="BV19" s="618"/>
      <c r="BW19" s="618"/>
      <c r="BX19" s="618"/>
      <c r="BY19" s="618"/>
      <c r="BZ19" s="618"/>
      <c r="CA19" s="618"/>
      <c r="CB19" s="618"/>
      <c r="CC19" s="618"/>
      <c r="CD19" s="618"/>
      <c r="CE19" s="618"/>
      <c r="CF19" s="618"/>
      <c r="CG19" s="618"/>
      <c r="CH19" s="618"/>
      <c r="CI19" s="618"/>
      <c r="CJ19" s="618"/>
      <c r="CK19" s="618"/>
      <c r="CL19" s="618"/>
      <c r="CM19" s="618"/>
      <c r="CN19" s="618"/>
      <c r="CO19" s="618"/>
      <c r="CP19" s="618"/>
      <c r="CQ19" s="618"/>
      <c r="CR19" s="618"/>
      <c r="CS19" s="618"/>
      <c r="CT19" s="618"/>
      <c r="CU19" s="618"/>
      <c r="CV19" s="618"/>
      <c r="CW19" s="620"/>
      <c r="CX19" s="620"/>
      <c r="CY19" s="620"/>
      <c r="CZ19" s="620"/>
      <c r="DA19" s="620"/>
      <c r="DB19" s="620"/>
      <c r="DC19" s="620"/>
      <c r="DD19" s="620"/>
      <c r="DE19" s="620"/>
      <c r="DF19" s="620"/>
      <c r="DG19" s="620"/>
      <c r="DH19" s="620"/>
      <c r="DI19" s="620"/>
      <c r="DJ19" s="621"/>
      <c r="DK19" s="622"/>
      <c r="DL19" s="622"/>
      <c r="DM19" s="622"/>
      <c r="DN19" s="622"/>
      <c r="DO19" s="622"/>
      <c r="DP19" s="622"/>
      <c r="DQ19" s="622"/>
      <c r="DR19" s="622"/>
      <c r="DS19" s="622"/>
      <c r="DT19" s="622"/>
      <c r="DU19" s="623"/>
      <c r="DV19" s="620"/>
      <c r="DW19" s="620"/>
      <c r="DX19" s="620"/>
      <c r="DY19" s="620"/>
      <c r="DZ19" s="620"/>
      <c r="EA19" s="620"/>
      <c r="EB19" s="620"/>
      <c r="EC19" s="620"/>
      <c r="ED19" s="620"/>
      <c r="EE19" s="620"/>
      <c r="EF19" s="620"/>
      <c r="EG19" s="620"/>
      <c r="EH19" s="620"/>
      <c r="EI19" s="620"/>
      <c r="EJ19" s="620"/>
      <c r="EK19" s="618"/>
      <c r="EL19" s="618"/>
      <c r="EM19" s="618"/>
      <c r="EN19" s="618"/>
      <c r="EO19" s="618"/>
      <c r="EP19" s="618"/>
      <c r="EQ19" s="618"/>
      <c r="ER19" s="618"/>
      <c r="ES19" s="618"/>
      <c r="ET19" s="618"/>
      <c r="EU19" s="618"/>
      <c r="EV19" s="618"/>
      <c r="EW19" s="618"/>
      <c r="EX19" s="618"/>
      <c r="EY19" s="618"/>
      <c r="EZ19" s="618"/>
      <c r="FA19" s="618"/>
      <c r="FB19" s="618"/>
      <c r="FC19" s="618"/>
      <c r="FD19" s="618"/>
      <c r="FE19" s="618"/>
      <c r="FF19" s="618"/>
      <c r="FG19" s="618"/>
      <c r="FH19" s="618"/>
      <c r="FI19" s="618"/>
      <c r="FJ19" s="618"/>
    </row>
    <row r="20" spans="1:166" s="4" customFormat="1" ht="10.5">
      <c r="A20" s="5"/>
      <c r="B20" s="631" t="s">
        <v>41</v>
      </c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2"/>
      <c r="P20" s="626" t="s">
        <v>42</v>
      </c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 t="s">
        <v>42</v>
      </c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 t="s">
        <v>42</v>
      </c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 t="s">
        <v>42</v>
      </c>
      <c r="BF20" s="626"/>
      <c r="BG20" s="626"/>
      <c r="BH20" s="626"/>
      <c r="BI20" s="626"/>
      <c r="BJ20" s="626"/>
      <c r="BK20" s="626"/>
      <c r="BL20" s="626"/>
      <c r="BM20" s="626"/>
      <c r="BN20" s="626"/>
      <c r="BO20" s="626"/>
      <c r="BP20" s="626"/>
      <c r="BQ20" s="626"/>
      <c r="BR20" s="626"/>
      <c r="BS20" s="627" t="s">
        <v>42</v>
      </c>
      <c r="BT20" s="627"/>
      <c r="BU20" s="627"/>
      <c r="BV20" s="627"/>
      <c r="BW20" s="627"/>
      <c r="BX20" s="627"/>
      <c r="BY20" s="627"/>
      <c r="BZ20" s="627"/>
      <c r="CA20" s="627"/>
      <c r="CB20" s="627"/>
      <c r="CC20" s="627"/>
      <c r="CD20" s="627"/>
      <c r="CE20" s="627"/>
      <c r="CF20" s="627"/>
      <c r="CG20" s="626" t="s">
        <v>42</v>
      </c>
      <c r="CH20" s="626"/>
      <c r="CI20" s="626"/>
      <c r="CJ20" s="626"/>
      <c r="CK20" s="626"/>
      <c r="CL20" s="626"/>
      <c r="CM20" s="626"/>
      <c r="CN20" s="626"/>
      <c r="CO20" s="626"/>
      <c r="CP20" s="626"/>
      <c r="CQ20" s="626"/>
      <c r="CR20" s="626"/>
      <c r="CS20" s="626"/>
      <c r="CT20" s="626"/>
      <c r="CU20" s="626"/>
      <c r="CV20" s="626"/>
      <c r="CW20" s="626" t="s">
        <v>42</v>
      </c>
      <c r="CX20" s="626"/>
      <c r="CY20" s="626"/>
      <c r="CZ20" s="626"/>
      <c r="DA20" s="626"/>
      <c r="DB20" s="626"/>
      <c r="DC20" s="626"/>
      <c r="DD20" s="626"/>
      <c r="DE20" s="626"/>
      <c r="DF20" s="626"/>
      <c r="DG20" s="626"/>
      <c r="DH20" s="626"/>
      <c r="DI20" s="626"/>
      <c r="DJ20" s="628" t="s">
        <v>42</v>
      </c>
      <c r="DK20" s="624"/>
      <c r="DL20" s="624"/>
      <c r="DM20" s="624"/>
      <c r="DN20" s="624"/>
      <c r="DO20" s="624"/>
      <c r="DP20" s="624"/>
      <c r="DQ20" s="624"/>
      <c r="DR20" s="624"/>
      <c r="DS20" s="624"/>
      <c r="DT20" s="624"/>
      <c r="DU20" s="625"/>
      <c r="DV20" s="620"/>
      <c r="DW20" s="620"/>
      <c r="DX20" s="620"/>
      <c r="DY20" s="620"/>
      <c r="DZ20" s="620"/>
      <c r="EA20" s="620"/>
      <c r="EB20" s="620"/>
      <c r="EC20" s="620"/>
      <c r="ED20" s="620"/>
      <c r="EE20" s="620"/>
      <c r="EF20" s="620"/>
      <c r="EG20" s="620"/>
      <c r="EH20" s="620"/>
      <c r="EI20" s="620"/>
      <c r="EJ20" s="620"/>
      <c r="EK20" s="627" t="s">
        <v>42</v>
      </c>
      <c r="EL20" s="627"/>
      <c r="EM20" s="627"/>
      <c r="EN20" s="627"/>
      <c r="EO20" s="627"/>
      <c r="EP20" s="627"/>
      <c r="EQ20" s="627"/>
      <c r="ER20" s="627"/>
      <c r="ES20" s="627"/>
      <c r="ET20" s="627"/>
      <c r="EU20" s="627"/>
      <c r="EV20" s="627"/>
      <c r="EW20" s="627"/>
      <c r="EX20" s="627" t="s">
        <v>42</v>
      </c>
      <c r="EY20" s="627"/>
      <c r="EZ20" s="627"/>
      <c r="FA20" s="627"/>
      <c r="FB20" s="627"/>
      <c r="FC20" s="627"/>
      <c r="FD20" s="627"/>
      <c r="FE20" s="627"/>
      <c r="FF20" s="627"/>
      <c r="FG20" s="627"/>
      <c r="FH20" s="627"/>
      <c r="FI20" s="627"/>
      <c r="FJ20" s="627"/>
    </row>
    <row r="21" spans="1:166" s="4" customFormat="1" ht="10.5">
      <c r="A21" s="5"/>
      <c r="B21" s="633" t="s">
        <v>44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4"/>
      <c r="P21" s="626" t="s">
        <v>42</v>
      </c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 t="s">
        <v>42</v>
      </c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 t="s">
        <v>42</v>
      </c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 t="s">
        <v>42</v>
      </c>
      <c r="BF21" s="626"/>
      <c r="BG21" s="626"/>
      <c r="BH21" s="626"/>
      <c r="BI21" s="626"/>
      <c r="BJ21" s="626"/>
      <c r="BK21" s="626"/>
      <c r="BL21" s="626"/>
      <c r="BM21" s="626"/>
      <c r="BN21" s="626"/>
      <c r="BO21" s="626"/>
      <c r="BP21" s="626"/>
      <c r="BQ21" s="626"/>
      <c r="BR21" s="626"/>
      <c r="BS21" s="627" t="s">
        <v>42</v>
      </c>
      <c r="BT21" s="627"/>
      <c r="BU21" s="627"/>
      <c r="BV21" s="627"/>
      <c r="BW21" s="627"/>
      <c r="BX21" s="627"/>
      <c r="BY21" s="627"/>
      <c r="BZ21" s="627"/>
      <c r="CA21" s="627"/>
      <c r="CB21" s="627"/>
      <c r="CC21" s="627"/>
      <c r="CD21" s="627"/>
      <c r="CE21" s="627"/>
      <c r="CF21" s="627"/>
      <c r="CG21" s="626" t="s">
        <v>42</v>
      </c>
      <c r="CH21" s="626"/>
      <c r="CI21" s="626"/>
      <c r="CJ21" s="626"/>
      <c r="CK21" s="626"/>
      <c r="CL21" s="626"/>
      <c r="CM21" s="626"/>
      <c r="CN21" s="626"/>
      <c r="CO21" s="626"/>
      <c r="CP21" s="626"/>
      <c r="CQ21" s="626"/>
      <c r="CR21" s="626"/>
      <c r="CS21" s="626"/>
      <c r="CT21" s="626"/>
      <c r="CU21" s="626"/>
      <c r="CV21" s="626"/>
      <c r="CW21" s="626" t="s">
        <v>42</v>
      </c>
      <c r="CX21" s="626"/>
      <c r="CY21" s="626"/>
      <c r="CZ21" s="626"/>
      <c r="DA21" s="626"/>
      <c r="DB21" s="626"/>
      <c r="DC21" s="626"/>
      <c r="DD21" s="626"/>
      <c r="DE21" s="626"/>
      <c r="DF21" s="626"/>
      <c r="DG21" s="626"/>
      <c r="DH21" s="626"/>
      <c r="DI21" s="626"/>
      <c r="DJ21" s="628" t="s">
        <v>42</v>
      </c>
      <c r="DK21" s="624"/>
      <c r="DL21" s="624"/>
      <c r="DM21" s="624"/>
      <c r="DN21" s="624"/>
      <c r="DO21" s="624"/>
      <c r="DP21" s="624"/>
      <c r="DQ21" s="624"/>
      <c r="DR21" s="624"/>
      <c r="DS21" s="624"/>
      <c r="DT21" s="624"/>
      <c r="DU21" s="625"/>
      <c r="DV21" s="620"/>
      <c r="DW21" s="620"/>
      <c r="DX21" s="620"/>
      <c r="DY21" s="620"/>
      <c r="DZ21" s="620"/>
      <c r="EA21" s="620"/>
      <c r="EB21" s="620"/>
      <c r="EC21" s="620"/>
      <c r="ED21" s="620"/>
      <c r="EE21" s="620"/>
      <c r="EF21" s="620"/>
      <c r="EG21" s="620"/>
      <c r="EH21" s="620"/>
      <c r="EI21" s="620"/>
      <c r="EJ21" s="620"/>
      <c r="EK21" s="627" t="s">
        <v>42</v>
      </c>
      <c r="EL21" s="627"/>
      <c r="EM21" s="627"/>
      <c r="EN21" s="627"/>
      <c r="EO21" s="627"/>
      <c r="EP21" s="627"/>
      <c r="EQ21" s="627"/>
      <c r="ER21" s="627"/>
      <c r="ES21" s="627"/>
      <c r="ET21" s="627"/>
      <c r="EU21" s="627"/>
      <c r="EV21" s="627"/>
      <c r="EW21" s="627"/>
      <c r="EX21" s="627" t="s">
        <v>42</v>
      </c>
      <c r="EY21" s="627"/>
      <c r="EZ21" s="627"/>
      <c r="FA21" s="627"/>
      <c r="FB21" s="627"/>
      <c r="FC21" s="627"/>
      <c r="FD21" s="627"/>
      <c r="FE21" s="627"/>
      <c r="FF21" s="627"/>
      <c r="FG21" s="627"/>
      <c r="FH21" s="627"/>
      <c r="FI21" s="627"/>
      <c r="FJ21" s="627"/>
    </row>
    <row r="24" spans="1:166" s="2" customFormat="1" ht="21" customHeight="1">
      <c r="A24" s="635" t="s">
        <v>45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7"/>
      <c r="P24" s="635" t="s">
        <v>46</v>
      </c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7"/>
      <c r="AD24" s="635" t="s">
        <v>47</v>
      </c>
      <c r="AE24" s="636"/>
      <c r="AF24" s="636"/>
      <c r="AG24" s="636"/>
      <c r="AH24" s="636"/>
      <c r="AI24" s="636"/>
      <c r="AJ24" s="636"/>
      <c r="AK24" s="636"/>
      <c r="AL24" s="636"/>
      <c r="AM24" s="636"/>
      <c r="AN24" s="636"/>
      <c r="AO24" s="636"/>
      <c r="AP24" s="636"/>
      <c r="AQ24" s="637"/>
      <c r="AR24" s="635" t="s">
        <v>48</v>
      </c>
      <c r="AS24" s="636"/>
      <c r="AT24" s="636"/>
      <c r="AU24" s="636"/>
      <c r="AV24" s="636"/>
      <c r="AW24" s="636"/>
      <c r="AX24" s="636"/>
      <c r="AY24" s="636"/>
      <c r="AZ24" s="636"/>
      <c r="BA24" s="636"/>
      <c r="BB24" s="636"/>
      <c r="BC24" s="636"/>
      <c r="BD24" s="637"/>
      <c r="BE24" s="635" t="s">
        <v>49</v>
      </c>
      <c r="BF24" s="636"/>
      <c r="BG24" s="636"/>
      <c r="BH24" s="636"/>
      <c r="BI24" s="636"/>
      <c r="BJ24" s="636"/>
      <c r="BK24" s="636"/>
      <c r="BL24" s="636"/>
      <c r="BM24" s="636"/>
      <c r="BN24" s="636"/>
      <c r="BO24" s="636"/>
      <c r="BP24" s="636"/>
      <c r="BQ24" s="636"/>
      <c r="BR24" s="637"/>
      <c r="BS24" s="635" t="s">
        <v>111</v>
      </c>
      <c r="BT24" s="636"/>
      <c r="BU24" s="636"/>
      <c r="BV24" s="636"/>
      <c r="BW24" s="636"/>
      <c r="BX24" s="636"/>
      <c r="BY24" s="636"/>
      <c r="BZ24" s="636"/>
      <c r="CA24" s="636"/>
      <c r="CB24" s="636"/>
      <c r="CC24" s="636"/>
      <c r="CD24" s="636"/>
      <c r="CE24" s="636"/>
      <c r="CF24" s="637"/>
      <c r="CG24" s="635" t="s">
        <v>50</v>
      </c>
      <c r="CH24" s="636"/>
      <c r="CI24" s="636"/>
      <c r="CJ24" s="636"/>
      <c r="CK24" s="636"/>
      <c r="CL24" s="636"/>
      <c r="CM24" s="636"/>
      <c r="CN24" s="636"/>
      <c r="CO24" s="636"/>
      <c r="CP24" s="636"/>
      <c r="CQ24" s="636"/>
      <c r="CR24" s="636"/>
      <c r="CS24" s="636"/>
      <c r="CT24" s="636"/>
      <c r="CU24" s="636"/>
      <c r="CV24" s="637"/>
      <c r="CW24" s="635" t="s">
        <v>51</v>
      </c>
      <c r="CX24" s="636"/>
      <c r="CY24" s="636"/>
      <c r="CZ24" s="636"/>
      <c r="DA24" s="636"/>
      <c r="DB24" s="636"/>
      <c r="DC24" s="636"/>
      <c r="DD24" s="636"/>
      <c r="DE24" s="636"/>
      <c r="DF24" s="636"/>
      <c r="DG24" s="636"/>
      <c r="DH24" s="636"/>
      <c r="DI24" s="637"/>
      <c r="DJ24" s="609" t="s">
        <v>52</v>
      </c>
      <c r="DK24" s="610"/>
      <c r="DL24" s="610"/>
      <c r="DM24" s="610"/>
      <c r="DN24" s="610"/>
      <c r="DO24" s="610"/>
      <c r="DP24" s="610"/>
      <c r="DQ24" s="610"/>
      <c r="DR24" s="610"/>
      <c r="DS24" s="610"/>
      <c r="DT24" s="610"/>
      <c r="DU24" s="610"/>
      <c r="DV24" s="610"/>
      <c r="DW24" s="610"/>
      <c r="DX24" s="610"/>
      <c r="DY24" s="610"/>
      <c r="DZ24" s="610"/>
      <c r="EA24" s="610"/>
      <c r="EB24" s="610"/>
      <c r="EC24" s="610"/>
      <c r="ED24" s="610"/>
      <c r="EE24" s="610"/>
      <c r="EF24" s="610"/>
      <c r="EG24" s="610"/>
      <c r="EH24" s="610"/>
      <c r="EI24" s="610"/>
      <c r="EJ24" s="611"/>
      <c r="EK24" s="635" t="s">
        <v>53</v>
      </c>
      <c r="EL24" s="636"/>
      <c r="EM24" s="636"/>
      <c r="EN24" s="636"/>
      <c r="EO24" s="636"/>
      <c r="EP24" s="636"/>
      <c r="EQ24" s="636"/>
      <c r="ER24" s="636"/>
      <c r="ES24" s="636"/>
      <c r="ET24" s="636"/>
      <c r="EU24" s="636"/>
      <c r="EV24" s="636"/>
      <c r="EW24" s="637"/>
      <c r="EX24" s="635" t="s">
        <v>54</v>
      </c>
      <c r="EY24" s="636"/>
      <c r="EZ24" s="636"/>
      <c r="FA24" s="636"/>
      <c r="FB24" s="636"/>
      <c r="FC24" s="636"/>
      <c r="FD24" s="636"/>
      <c r="FE24" s="636"/>
      <c r="FF24" s="636"/>
      <c r="FG24" s="636"/>
      <c r="FH24" s="636"/>
      <c r="FI24" s="636"/>
      <c r="FJ24" s="637"/>
    </row>
    <row r="25" spans="1:166" s="2" customFormat="1" ht="48.75" customHeight="1">
      <c r="A25" s="638"/>
      <c r="B25" s="639"/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40"/>
      <c r="P25" s="638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639"/>
      <c r="AB25" s="639"/>
      <c r="AC25" s="640"/>
      <c r="AD25" s="638"/>
      <c r="AE25" s="639"/>
      <c r="AF25" s="639"/>
      <c r="AG25" s="639"/>
      <c r="AH25" s="639"/>
      <c r="AI25" s="639"/>
      <c r="AJ25" s="639"/>
      <c r="AK25" s="639"/>
      <c r="AL25" s="639"/>
      <c r="AM25" s="639"/>
      <c r="AN25" s="639"/>
      <c r="AO25" s="639"/>
      <c r="AP25" s="639"/>
      <c r="AQ25" s="640"/>
      <c r="AR25" s="638"/>
      <c r="AS25" s="639"/>
      <c r="AT25" s="639"/>
      <c r="AU25" s="639"/>
      <c r="AV25" s="639"/>
      <c r="AW25" s="639"/>
      <c r="AX25" s="639"/>
      <c r="AY25" s="639"/>
      <c r="AZ25" s="639"/>
      <c r="BA25" s="639"/>
      <c r="BB25" s="639"/>
      <c r="BC25" s="639"/>
      <c r="BD25" s="640"/>
      <c r="BE25" s="638"/>
      <c r="BF25" s="639"/>
      <c r="BG25" s="639"/>
      <c r="BH25" s="639"/>
      <c r="BI25" s="639"/>
      <c r="BJ25" s="639"/>
      <c r="BK25" s="639"/>
      <c r="BL25" s="639"/>
      <c r="BM25" s="639"/>
      <c r="BN25" s="639"/>
      <c r="BO25" s="639"/>
      <c r="BP25" s="639"/>
      <c r="BQ25" s="639"/>
      <c r="BR25" s="640"/>
      <c r="BS25" s="638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40"/>
      <c r="CG25" s="638"/>
      <c r="CH25" s="639"/>
      <c r="CI25" s="639"/>
      <c r="CJ25" s="639"/>
      <c r="CK25" s="639"/>
      <c r="CL25" s="639"/>
      <c r="CM25" s="639"/>
      <c r="CN25" s="639"/>
      <c r="CO25" s="639"/>
      <c r="CP25" s="639"/>
      <c r="CQ25" s="639"/>
      <c r="CR25" s="639"/>
      <c r="CS25" s="639"/>
      <c r="CT25" s="639"/>
      <c r="CU25" s="639"/>
      <c r="CV25" s="640"/>
      <c r="CW25" s="638"/>
      <c r="CX25" s="639"/>
      <c r="CY25" s="639"/>
      <c r="CZ25" s="639"/>
      <c r="DA25" s="639"/>
      <c r="DB25" s="639"/>
      <c r="DC25" s="639"/>
      <c r="DD25" s="639"/>
      <c r="DE25" s="639"/>
      <c r="DF25" s="639"/>
      <c r="DG25" s="639"/>
      <c r="DH25" s="639"/>
      <c r="DI25" s="640"/>
      <c r="DJ25" s="609" t="s">
        <v>55</v>
      </c>
      <c r="DK25" s="610"/>
      <c r="DL25" s="610"/>
      <c r="DM25" s="610"/>
      <c r="DN25" s="610"/>
      <c r="DO25" s="610"/>
      <c r="DP25" s="610"/>
      <c r="DQ25" s="610"/>
      <c r="DR25" s="610"/>
      <c r="DS25" s="610"/>
      <c r="DT25" s="610"/>
      <c r="DU25" s="611"/>
      <c r="DV25" s="609" t="s">
        <v>56</v>
      </c>
      <c r="DW25" s="610"/>
      <c r="DX25" s="610"/>
      <c r="DY25" s="610"/>
      <c r="DZ25" s="610"/>
      <c r="EA25" s="610"/>
      <c r="EB25" s="610"/>
      <c r="EC25" s="610"/>
      <c r="ED25" s="610"/>
      <c r="EE25" s="610"/>
      <c r="EF25" s="610"/>
      <c r="EG25" s="610"/>
      <c r="EH25" s="610"/>
      <c r="EI25" s="610"/>
      <c r="EJ25" s="611"/>
      <c r="EK25" s="638"/>
      <c r="EL25" s="639"/>
      <c r="EM25" s="639"/>
      <c r="EN25" s="639"/>
      <c r="EO25" s="639"/>
      <c r="EP25" s="639"/>
      <c r="EQ25" s="639"/>
      <c r="ER25" s="639"/>
      <c r="ES25" s="639"/>
      <c r="ET25" s="639"/>
      <c r="EU25" s="639"/>
      <c r="EV25" s="639"/>
      <c r="EW25" s="640"/>
      <c r="EX25" s="638"/>
      <c r="EY25" s="639"/>
      <c r="EZ25" s="639"/>
      <c r="FA25" s="639"/>
      <c r="FB25" s="639"/>
      <c r="FC25" s="639"/>
      <c r="FD25" s="639"/>
      <c r="FE25" s="639"/>
      <c r="FF25" s="639"/>
      <c r="FG25" s="639"/>
      <c r="FH25" s="639"/>
      <c r="FI25" s="639"/>
      <c r="FJ25" s="640"/>
    </row>
    <row r="26" spans="1:166" s="4" customFormat="1" ht="10.5">
      <c r="A26" s="626">
        <v>13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>
        <v>14</v>
      </c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>
        <v>15</v>
      </c>
      <c r="AE26" s="626"/>
      <c r="AF26" s="626"/>
      <c r="AG26" s="626"/>
      <c r="AH26" s="626"/>
      <c r="AI26" s="626"/>
      <c r="AJ26" s="626"/>
      <c r="AK26" s="626"/>
      <c r="AL26" s="626"/>
      <c r="AM26" s="626"/>
      <c r="AN26" s="626"/>
      <c r="AO26" s="626"/>
      <c r="AP26" s="626"/>
      <c r="AQ26" s="626"/>
      <c r="AR26" s="626">
        <v>16</v>
      </c>
      <c r="AS26" s="626"/>
      <c r="AT26" s="626"/>
      <c r="AU26" s="626"/>
      <c r="AV26" s="626"/>
      <c r="AW26" s="626"/>
      <c r="AX26" s="626"/>
      <c r="AY26" s="626"/>
      <c r="AZ26" s="626"/>
      <c r="BA26" s="626"/>
      <c r="BB26" s="626"/>
      <c r="BC26" s="626"/>
      <c r="BD26" s="626"/>
      <c r="BE26" s="626">
        <v>17</v>
      </c>
      <c r="BF26" s="626"/>
      <c r="BG26" s="626"/>
      <c r="BH26" s="626"/>
      <c r="BI26" s="626"/>
      <c r="BJ26" s="626"/>
      <c r="BK26" s="626"/>
      <c r="BL26" s="626"/>
      <c r="BM26" s="626"/>
      <c r="BN26" s="626"/>
      <c r="BO26" s="626"/>
      <c r="BP26" s="626"/>
      <c r="BQ26" s="626"/>
      <c r="BR26" s="626"/>
      <c r="BS26" s="626">
        <v>18</v>
      </c>
      <c r="BT26" s="626"/>
      <c r="BU26" s="626"/>
      <c r="BV26" s="626"/>
      <c r="BW26" s="626"/>
      <c r="BX26" s="626"/>
      <c r="BY26" s="626"/>
      <c r="BZ26" s="626"/>
      <c r="CA26" s="626"/>
      <c r="CB26" s="626"/>
      <c r="CC26" s="626"/>
      <c r="CD26" s="626"/>
      <c r="CE26" s="626"/>
      <c r="CF26" s="626"/>
      <c r="CG26" s="626">
        <v>19</v>
      </c>
      <c r="CH26" s="626"/>
      <c r="CI26" s="626"/>
      <c r="CJ26" s="626"/>
      <c r="CK26" s="626"/>
      <c r="CL26" s="626"/>
      <c r="CM26" s="626"/>
      <c r="CN26" s="626"/>
      <c r="CO26" s="626"/>
      <c r="CP26" s="626"/>
      <c r="CQ26" s="626"/>
      <c r="CR26" s="626"/>
      <c r="CS26" s="626"/>
      <c r="CT26" s="626"/>
      <c r="CU26" s="626"/>
      <c r="CV26" s="626"/>
      <c r="CW26" s="626">
        <v>20</v>
      </c>
      <c r="CX26" s="626"/>
      <c r="CY26" s="626"/>
      <c r="CZ26" s="626"/>
      <c r="DA26" s="626"/>
      <c r="DB26" s="626"/>
      <c r="DC26" s="626"/>
      <c r="DD26" s="626"/>
      <c r="DE26" s="626"/>
      <c r="DF26" s="626"/>
      <c r="DG26" s="626"/>
      <c r="DH26" s="626"/>
      <c r="DI26" s="626"/>
      <c r="DJ26" s="628">
        <v>21</v>
      </c>
      <c r="DK26" s="624"/>
      <c r="DL26" s="624"/>
      <c r="DM26" s="624"/>
      <c r="DN26" s="624"/>
      <c r="DO26" s="624"/>
      <c r="DP26" s="624"/>
      <c r="DQ26" s="624"/>
      <c r="DR26" s="624"/>
      <c r="DS26" s="624"/>
      <c r="DT26" s="624"/>
      <c r="DU26" s="625"/>
      <c r="DV26" s="626">
        <v>22</v>
      </c>
      <c r="DW26" s="626"/>
      <c r="DX26" s="626"/>
      <c r="DY26" s="626"/>
      <c r="DZ26" s="626"/>
      <c r="EA26" s="626"/>
      <c r="EB26" s="626"/>
      <c r="EC26" s="626"/>
      <c r="ED26" s="626"/>
      <c r="EE26" s="626"/>
      <c r="EF26" s="626"/>
      <c r="EG26" s="626"/>
      <c r="EH26" s="626"/>
      <c r="EI26" s="626"/>
      <c r="EJ26" s="626"/>
      <c r="EK26" s="626">
        <v>23</v>
      </c>
      <c r="EL26" s="626"/>
      <c r="EM26" s="626"/>
      <c r="EN26" s="626"/>
      <c r="EO26" s="626"/>
      <c r="EP26" s="626"/>
      <c r="EQ26" s="626"/>
      <c r="ER26" s="626"/>
      <c r="ES26" s="626"/>
      <c r="ET26" s="626"/>
      <c r="EU26" s="626"/>
      <c r="EV26" s="626"/>
      <c r="EW26" s="626"/>
      <c r="EX26" s="626">
        <v>24</v>
      </c>
      <c r="EY26" s="626"/>
      <c r="EZ26" s="626"/>
      <c r="FA26" s="626"/>
      <c r="FB26" s="626"/>
      <c r="FC26" s="626"/>
      <c r="FD26" s="626"/>
      <c r="FE26" s="626"/>
      <c r="FF26" s="626"/>
      <c r="FG26" s="626"/>
      <c r="FH26" s="626"/>
      <c r="FI26" s="626"/>
      <c r="FJ26" s="626"/>
    </row>
    <row r="27" spans="1:166" s="4" customFormat="1" ht="10.5">
      <c r="A27" s="3"/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2"/>
      <c r="P27" s="620"/>
      <c r="Q27" s="620"/>
      <c r="R27" s="620"/>
      <c r="S27" s="620"/>
      <c r="T27" s="620"/>
      <c r="U27" s="620"/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  <c r="AR27" s="620"/>
      <c r="AS27" s="620"/>
      <c r="AT27" s="620"/>
      <c r="AU27" s="620"/>
      <c r="AV27" s="620"/>
      <c r="AW27" s="620"/>
      <c r="AX27" s="620"/>
      <c r="AY27" s="620"/>
      <c r="AZ27" s="620"/>
      <c r="BA27" s="620"/>
      <c r="BB27" s="620"/>
      <c r="BC27" s="620"/>
      <c r="BD27" s="620"/>
      <c r="BE27" s="619"/>
      <c r="BF27" s="619"/>
      <c r="BG27" s="619"/>
      <c r="BH27" s="619"/>
      <c r="BI27" s="619"/>
      <c r="BJ27" s="619"/>
      <c r="BK27" s="619"/>
      <c r="BL27" s="619"/>
      <c r="BM27" s="619"/>
      <c r="BN27" s="619"/>
      <c r="BO27" s="619"/>
      <c r="BP27" s="619"/>
      <c r="BQ27" s="619"/>
      <c r="BR27" s="619"/>
      <c r="BS27" s="619"/>
      <c r="BT27" s="619"/>
      <c r="BU27" s="619"/>
      <c r="BV27" s="619"/>
      <c r="BW27" s="619"/>
      <c r="BX27" s="619"/>
      <c r="BY27" s="619"/>
      <c r="BZ27" s="619"/>
      <c r="CA27" s="619"/>
      <c r="CB27" s="619"/>
      <c r="CC27" s="619"/>
      <c r="CD27" s="619"/>
      <c r="CE27" s="619"/>
      <c r="CF27" s="619"/>
      <c r="CG27" s="619"/>
      <c r="CH27" s="619"/>
      <c r="CI27" s="619"/>
      <c r="CJ27" s="619"/>
      <c r="CK27" s="619"/>
      <c r="CL27" s="619"/>
      <c r="CM27" s="619"/>
      <c r="CN27" s="619"/>
      <c r="CO27" s="619"/>
      <c r="CP27" s="619"/>
      <c r="CQ27" s="619"/>
      <c r="CR27" s="619"/>
      <c r="CS27" s="619"/>
      <c r="CT27" s="619"/>
      <c r="CU27" s="619"/>
      <c r="CV27" s="619"/>
      <c r="CW27" s="620"/>
      <c r="CX27" s="620"/>
      <c r="CY27" s="620"/>
      <c r="CZ27" s="620"/>
      <c r="DA27" s="620"/>
      <c r="DB27" s="620"/>
      <c r="DC27" s="620"/>
      <c r="DD27" s="620"/>
      <c r="DE27" s="620"/>
      <c r="DF27" s="620"/>
      <c r="DG27" s="620"/>
      <c r="DH27" s="620"/>
      <c r="DI27" s="620"/>
      <c r="DJ27" s="621"/>
      <c r="DK27" s="622"/>
      <c r="DL27" s="622"/>
      <c r="DM27" s="622"/>
      <c r="DN27" s="622"/>
      <c r="DO27" s="622"/>
      <c r="DP27" s="622"/>
      <c r="DQ27" s="622"/>
      <c r="DR27" s="622"/>
      <c r="DS27" s="622"/>
      <c r="DT27" s="622"/>
      <c r="DU27" s="623"/>
      <c r="DV27" s="620"/>
      <c r="DW27" s="620"/>
      <c r="DX27" s="620"/>
      <c r="DY27" s="620"/>
      <c r="DZ27" s="620"/>
      <c r="EA27" s="620"/>
      <c r="EB27" s="620"/>
      <c r="EC27" s="620"/>
      <c r="ED27" s="620"/>
      <c r="EE27" s="620"/>
      <c r="EF27" s="620"/>
      <c r="EG27" s="620"/>
      <c r="EH27" s="620"/>
      <c r="EI27" s="620"/>
      <c r="EJ27" s="620"/>
      <c r="EK27" s="620"/>
      <c r="EL27" s="620"/>
      <c r="EM27" s="620"/>
      <c r="EN27" s="620"/>
      <c r="EO27" s="620"/>
      <c r="EP27" s="620"/>
      <c r="EQ27" s="620"/>
      <c r="ER27" s="620"/>
      <c r="ES27" s="620"/>
      <c r="ET27" s="620"/>
      <c r="EU27" s="620"/>
      <c r="EV27" s="620"/>
      <c r="EW27" s="620"/>
      <c r="EX27" s="620"/>
      <c r="EY27" s="620"/>
      <c r="EZ27" s="620"/>
      <c r="FA27" s="620"/>
      <c r="FB27" s="620"/>
      <c r="FC27" s="620"/>
      <c r="FD27" s="620"/>
      <c r="FE27" s="620"/>
      <c r="FF27" s="620"/>
      <c r="FG27" s="620"/>
      <c r="FH27" s="620"/>
      <c r="FI27" s="620"/>
      <c r="FJ27" s="620"/>
    </row>
    <row r="28" spans="1:166" s="4" customFormat="1" ht="10.5">
      <c r="A28" s="5"/>
      <c r="B28" s="641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2"/>
      <c r="P28" s="626" t="s">
        <v>42</v>
      </c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 t="s">
        <v>42</v>
      </c>
      <c r="AE28" s="626"/>
      <c r="AF28" s="626"/>
      <c r="AG28" s="626"/>
      <c r="AH28" s="626"/>
      <c r="AI28" s="626"/>
      <c r="AJ28" s="626"/>
      <c r="AK28" s="626"/>
      <c r="AL28" s="626"/>
      <c r="AM28" s="626"/>
      <c r="AN28" s="626"/>
      <c r="AO28" s="626"/>
      <c r="AP28" s="626"/>
      <c r="AQ28" s="626"/>
      <c r="AR28" s="626" t="s">
        <v>42</v>
      </c>
      <c r="AS28" s="626"/>
      <c r="AT28" s="626"/>
      <c r="AU28" s="626"/>
      <c r="AV28" s="626"/>
      <c r="AW28" s="626"/>
      <c r="AX28" s="626"/>
      <c r="AY28" s="626"/>
      <c r="AZ28" s="626"/>
      <c r="BA28" s="626"/>
      <c r="BB28" s="626"/>
      <c r="BC28" s="626"/>
      <c r="BD28" s="626"/>
      <c r="BE28" s="626" t="s">
        <v>42</v>
      </c>
      <c r="BF28" s="626"/>
      <c r="BG28" s="626"/>
      <c r="BH28" s="626"/>
      <c r="BI28" s="626"/>
      <c r="BJ28" s="626"/>
      <c r="BK28" s="626"/>
      <c r="BL28" s="626"/>
      <c r="BM28" s="626"/>
      <c r="BN28" s="626"/>
      <c r="BO28" s="626"/>
      <c r="BP28" s="626"/>
      <c r="BQ28" s="626"/>
      <c r="BR28" s="626"/>
      <c r="BS28" s="626" t="s">
        <v>42</v>
      </c>
      <c r="BT28" s="626"/>
      <c r="BU28" s="626"/>
      <c r="BV28" s="626"/>
      <c r="BW28" s="626"/>
      <c r="BX28" s="626"/>
      <c r="BY28" s="626"/>
      <c r="BZ28" s="626"/>
      <c r="CA28" s="626"/>
      <c r="CB28" s="626"/>
      <c r="CC28" s="626"/>
      <c r="CD28" s="626"/>
      <c r="CE28" s="626"/>
      <c r="CF28" s="626"/>
      <c r="CG28" s="626" t="s">
        <v>42</v>
      </c>
      <c r="CH28" s="626"/>
      <c r="CI28" s="626"/>
      <c r="CJ28" s="626"/>
      <c r="CK28" s="626"/>
      <c r="CL28" s="626"/>
      <c r="CM28" s="626"/>
      <c r="CN28" s="626"/>
      <c r="CO28" s="626"/>
      <c r="CP28" s="626"/>
      <c r="CQ28" s="626"/>
      <c r="CR28" s="626"/>
      <c r="CS28" s="626"/>
      <c r="CT28" s="626"/>
      <c r="CU28" s="626"/>
      <c r="CV28" s="626"/>
      <c r="CW28" s="626" t="s">
        <v>42</v>
      </c>
      <c r="CX28" s="626"/>
      <c r="CY28" s="626"/>
      <c r="CZ28" s="626"/>
      <c r="DA28" s="626"/>
      <c r="DB28" s="626"/>
      <c r="DC28" s="626"/>
      <c r="DD28" s="626"/>
      <c r="DE28" s="626"/>
      <c r="DF28" s="626"/>
      <c r="DG28" s="626"/>
      <c r="DH28" s="626"/>
      <c r="DI28" s="626"/>
      <c r="DJ28" s="621"/>
      <c r="DK28" s="622"/>
      <c r="DL28" s="622"/>
      <c r="DM28" s="622"/>
      <c r="DN28" s="622"/>
      <c r="DO28" s="622"/>
      <c r="DP28" s="622"/>
      <c r="DQ28" s="622"/>
      <c r="DR28" s="622"/>
      <c r="DS28" s="622"/>
      <c r="DT28" s="622"/>
      <c r="DU28" s="623"/>
      <c r="DV28" s="620"/>
      <c r="DW28" s="620"/>
      <c r="DX28" s="620"/>
      <c r="DY28" s="620"/>
      <c r="DZ28" s="620"/>
      <c r="EA28" s="620"/>
      <c r="EB28" s="620"/>
      <c r="EC28" s="620"/>
      <c r="ED28" s="620"/>
      <c r="EE28" s="620"/>
      <c r="EF28" s="620"/>
      <c r="EG28" s="620"/>
      <c r="EH28" s="620"/>
      <c r="EI28" s="620"/>
      <c r="EJ28" s="620"/>
      <c r="EK28" s="620"/>
      <c r="EL28" s="620"/>
      <c r="EM28" s="620"/>
      <c r="EN28" s="620"/>
      <c r="EO28" s="620"/>
      <c r="EP28" s="620"/>
      <c r="EQ28" s="620"/>
      <c r="ER28" s="620"/>
      <c r="ES28" s="620"/>
      <c r="ET28" s="620"/>
      <c r="EU28" s="620"/>
      <c r="EV28" s="620"/>
      <c r="EW28" s="620"/>
      <c r="EX28" s="620"/>
      <c r="EY28" s="620"/>
      <c r="EZ28" s="620"/>
      <c r="FA28" s="620"/>
      <c r="FB28" s="620"/>
      <c r="FC28" s="620"/>
      <c r="FD28" s="620"/>
      <c r="FE28" s="620"/>
      <c r="FF28" s="620"/>
      <c r="FG28" s="620"/>
      <c r="FH28" s="620"/>
      <c r="FI28" s="620"/>
      <c r="FJ28" s="620"/>
    </row>
    <row r="29" spans="1:166" s="4" customFormat="1" ht="10.5">
      <c r="A29" s="5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4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620"/>
      <c r="AS29" s="620"/>
      <c r="AT29" s="620"/>
      <c r="AU29" s="620"/>
      <c r="AV29" s="620"/>
      <c r="AW29" s="620"/>
      <c r="AX29" s="620"/>
      <c r="AY29" s="620"/>
      <c r="AZ29" s="620"/>
      <c r="BA29" s="620"/>
      <c r="BB29" s="620"/>
      <c r="BC29" s="620"/>
      <c r="BD29" s="620"/>
      <c r="BE29" s="619"/>
      <c r="BF29" s="619"/>
      <c r="BG29" s="619"/>
      <c r="BH29" s="619"/>
      <c r="BI29" s="619"/>
      <c r="BJ29" s="619"/>
      <c r="BK29" s="619"/>
      <c r="BL29" s="619"/>
      <c r="BM29" s="619"/>
      <c r="BN29" s="619"/>
      <c r="BO29" s="619"/>
      <c r="BP29" s="619"/>
      <c r="BQ29" s="619"/>
      <c r="BR29" s="619"/>
      <c r="BS29" s="619"/>
      <c r="BT29" s="619"/>
      <c r="BU29" s="619"/>
      <c r="BV29" s="619"/>
      <c r="BW29" s="619"/>
      <c r="BX29" s="619"/>
      <c r="BY29" s="619"/>
      <c r="BZ29" s="619"/>
      <c r="CA29" s="619"/>
      <c r="CB29" s="619"/>
      <c r="CC29" s="619"/>
      <c r="CD29" s="619"/>
      <c r="CE29" s="619"/>
      <c r="CF29" s="619"/>
      <c r="CG29" s="619"/>
      <c r="CH29" s="619"/>
      <c r="CI29" s="619"/>
      <c r="CJ29" s="619"/>
      <c r="CK29" s="619"/>
      <c r="CL29" s="619"/>
      <c r="CM29" s="619"/>
      <c r="CN29" s="619"/>
      <c r="CO29" s="619"/>
      <c r="CP29" s="619"/>
      <c r="CQ29" s="619"/>
      <c r="CR29" s="619"/>
      <c r="CS29" s="619"/>
      <c r="CT29" s="619"/>
      <c r="CU29" s="619"/>
      <c r="CV29" s="619"/>
      <c r="CW29" s="620"/>
      <c r="CX29" s="620"/>
      <c r="CY29" s="620"/>
      <c r="CZ29" s="620"/>
      <c r="DA29" s="620"/>
      <c r="DB29" s="620"/>
      <c r="DC29" s="620"/>
      <c r="DD29" s="620"/>
      <c r="DE29" s="620"/>
      <c r="DF29" s="620"/>
      <c r="DG29" s="620"/>
      <c r="DH29" s="620"/>
      <c r="DI29" s="620"/>
      <c r="DJ29" s="621"/>
      <c r="DK29" s="622"/>
      <c r="DL29" s="622"/>
      <c r="DM29" s="622"/>
      <c r="DN29" s="622"/>
      <c r="DO29" s="622"/>
      <c r="DP29" s="622"/>
      <c r="DQ29" s="622"/>
      <c r="DR29" s="622"/>
      <c r="DS29" s="622"/>
      <c r="DT29" s="622"/>
      <c r="DU29" s="623"/>
      <c r="DV29" s="620"/>
      <c r="DW29" s="620"/>
      <c r="DX29" s="620"/>
      <c r="DY29" s="620"/>
      <c r="DZ29" s="620"/>
      <c r="EA29" s="620"/>
      <c r="EB29" s="620"/>
      <c r="EC29" s="620"/>
      <c r="ED29" s="620"/>
      <c r="EE29" s="620"/>
      <c r="EF29" s="620"/>
      <c r="EG29" s="620"/>
      <c r="EH29" s="620"/>
      <c r="EI29" s="620"/>
      <c r="EJ29" s="620"/>
      <c r="EK29" s="620"/>
      <c r="EL29" s="620"/>
      <c r="EM29" s="620"/>
      <c r="EN29" s="620"/>
      <c r="EO29" s="620"/>
      <c r="EP29" s="620"/>
      <c r="EQ29" s="620"/>
      <c r="ER29" s="620"/>
      <c r="ES29" s="620"/>
      <c r="ET29" s="620"/>
      <c r="EU29" s="620"/>
      <c r="EV29" s="620"/>
      <c r="EW29" s="620"/>
      <c r="EX29" s="620"/>
      <c r="EY29" s="620"/>
      <c r="EZ29" s="620"/>
      <c r="FA29" s="620"/>
      <c r="FB29" s="620"/>
      <c r="FC29" s="620"/>
      <c r="FD29" s="620"/>
      <c r="FE29" s="620"/>
      <c r="FF29" s="620"/>
      <c r="FG29" s="620"/>
      <c r="FH29" s="620"/>
      <c r="FI29" s="620"/>
      <c r="FJ29" s="620"/>
    </row>
    <row r="30" spans="1:166" s="4" customFormat="1" ht="10.5">
      <c r="A30" s="5"/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4"/>
      <c r="P30" s="626" t="s">
        <v>42</v>
      </c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 t="s">
        <v>42</v>
      </c>
      <c r="AE30" s="626"/>
      <c r="AF30" s="626"/>
      <c r="AG30" s="626"/>
      <c r="AH30" s="626"/>
      <c r="AI30" s="626"/>
      <c r="AJ30" s="626"/>
      <c r="AK30" s="626"/>
      <c r="AL30" s="626"/>
      <c r="AM30" s="626"/>
      <c r="AN30" s="626"/>
      <c r="AO30" s="626"/>
      <c r="AP30" s="626"/>
      <c r="AQ30" s="626"/>
      <c r="AR30" s="626" t="s">
        <v>42</v>
      </c>
      <c r="AS30" s="626"/>
      <c r="AT30" s="626"/>
      <c r="AU30" s="626"/>
      <c r="AV30" s="626"/>
      <c r="AW30" s="626"/>
      <c r="AX30" s="626"/>
      <c r="AY30" s="626"/>
      <c r="AZ30" s="626"/>
      <c r="BA30" s="626"/>
      <c r="BB30" s="626"/>
      <c r="BC30" s="626"/>
      <c r="BD30" s="626"/>
      <c r="BE30" s="626" t="s">
        <v>42</v>
      </c>
      <c r="BF30" s="626"/>
      <c r="BG30" s="626"/>
      <c r="BH30" s="626"/>
      <c r="BI30" s="626"/>
      <c r="BJ30" s="626"/>
      <c r="BK30" s="626"/>
      <c r="BL30" s="626"/>
      <c r="BM30" s="626"/>
      <c r="BN30" s="626"/>
      <c r="BO30" s="626"/>
      <c r="BP30" s="626"/>
      <c r="BQ30" s="626"/>
      <c r="BR30" s="626"/>
      <c r="BS30" s="626" t="s">
        <v>42</v>
      </c>
      <c r="BT30" s="626"/>
      <c r="BU30" s="626"/>
      <c r="BV30" s="626"/>
      <c r="BW30" s="626"/>
      <c r="BX30" s="626"/>
      <c r="BY30" s="626"/>
      <c r="BZ30" s="626"/>
      <c r="CA30" s="626"/>
      <c r="CB30" s="626"/>
      <c r="CC30" s="626"/>
      <c r="CD30" s="626"/>
      <c r="CE30" s="626"/>
      <c r="CF30" s="626"/>
      <c r="CG30" s="626" t="s">
        <v>42</v>
      </c>
      <c r="CH30" s="626"/>
      <c r="CI30" s="626"/>
      <c r="CJ30" s="626"/>
      <c r="CK30" s="626"/>
      <c r="CL30" s="626"/>
      <c r="CM30" s="626"/>
      <c r="CN30" s="626"/>
      <c r="CO30" s="626"/>
      <c r="CP30" s="626"/>
      <c r="CQ30" s="626"/>
      <c r="CR30" s="626"/>
      <c r="CS30" s="626"/>
      <c r="CT30" s="626"/>
      <c r="CU30" s="626"/>
      <c r="CV30" s="626"/>
      <c r="CW30" s="626" t="s">
        <v>42</v>
      </c>
      <c r="CX30" s="626"/>
      <c r="CY30" s="626"/>
      <c r="CZ30" s="626"/>
      <c r="DA30" s="626"/>
      <c r="DB30" s="626"/>
      <c r="DC30" s="626"/>
      <c r="DD30" s="626"/>
      <c r="DE30" s="626"/>
      <c r="DF30" s="626"/>
      <c r="DG30" s="626"/>
      <c r="DH30" s="626"/>
      <c r="DI30" s="626"/>
      <c r="DJ30" s="621"/>
      <c r="DK30" s="622"/>
      <c r="DL30" s="622"/>
      <c r="DM30" s="622"/>
      <c r="DN30" s="622"/>
      <c r="DO30" s="622"/>
      <c r="DP30" s="622"/>
      <c r="DQ30" s="622"/>
      <c r="DR30" s="622"/>
      <c r="DS30" s="622"/>
      <c r="DT30" s="622"/>
      <c r="DU30" s="623"/>
      <c r="DV30" s="620"/>
      <c r="DW30" s="620"/>
      <c r="DX30" s="620"/>
      <c r="DY30" s="620"/>
      <c r="DZ30" s="620"/>
      <c r="EA30" s="620"/>
      <c r="EB30" s="620"/>
      <c r="EC30" s="620"/>
      <c r="ED30" s="620"/>
      <c r="EE30" s="620"/>
      <c r="EF30" s="620"/>
      <c r="EG30" s="620"/>
      <c r="EH30" s="620"/>
      <c r="EI30" s="620"/>
      <c r="EJ30" s="620"/>
      <c r="EK30" s="620"/>
      <c r="EL30" s="620"/>
      <c r="EM30" s="620"/>
      <c r="EN30" s="620"/>
      <c r="EO30" s="620"/>
      <c r="EP30" s="620"/>
      <c r="EQ30" s="620"/>
      <c r="ER30" s="620"/>
      <c r="ES30" s="620"/>
      <c r="ET30" s="620"/>
      <c r="EU30" s="620"/>
      <c r="EV30" s="620"/>
      <c r="EW30" s="620"/>
      <c r="EX30" s="620"/>
      <c r="EY30" s="620"/>
      <c r="EZ30" s="620"/>
      <c r="FA30" s="620"/>
      <c r="FB30" s="620"/>
      <c r="FC30" s="620"/>
      <c r="FD30" s="620"/>
      <c r="FE30" s="620"/>
      <c r="FF30" s="620"/>
      <c r="FG30" s="620"/>
      <c r="FH30" s="620"/>
      <c r="FI30" s="620"/>
      <c r="FJ30" s="620"/>
    </row>
    <row r="31" spans="1:166" s="4" customFormat="1" ht="10.5">
      <c r="A31" s="5"/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4"/>
      <c r="P31" s="626" t="s">
        <v>42</v>
      </c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6"/>
      <c r="AD31" s="626" t="s">
        <v>42</v>
      </c>
      <c r="AE31" s="626"/>
      <c r="AF31" s="626"/>
      <c r="AG31" s="626"/>
      <c r="AH31" s="626"/>
      <c r="AI31" s="626"/>
      <c r="AJ31" s="626"/>
      <c r="AK31" s="626"/>
      <c r="AL31" s="626"/>
      <c r="AM31" s="626"/>
      <c r="AN31" s="626"/>
      <c r="AO31" s="626"/>
      <c r="AP31" s="626"/>
      <c r="AQ31" s="626"/>
      <c r="AR31" s="626" t="s">
        <v>42</v>
      </c>
      <c r="AS31" s="626"/>
      <c r="AT31" s="626"/>
      <c r="AU31" s="626"/>
      <c r="AV31" s="626"/>
      <c r="AW31" s="626"/>
      <c r="AX31" s="626"/>
      <c r="AY31" s="626"/>
      <c r="AZ31" s="626"/>
      <c r="BA31" s="626"/>
      <c r="BB31" s="626"/>
      <c r="BC31" s="626"/>
      <c r="BD31" s="626"/>
      <c r="BE31" s="626" t="s">
        <v>42</v>
      </c>
      <c r="BF31" s="626"/>
      <c r="BG31" s="626"/>
      <c r="BH31" s="626"/>
      <c r="BI31" s="626"/>
      <c r="BJ31" s="626"/>
      <c r="BK31" s="626"/>
      <c r="BL31" s="626"/>
      <c r="BM31" s="626"/>
      <c r="BN31" s="626"/>
      <c r="BO31" s="626"/>
      <c r="BP31" s="626"/>
      <c r="BQ31" s="626"/>
      <c r="BR31" s="626"/>
      <c r="BS31" s="626" t="s">
        <v>42</v>
      </c>
      <c r="BT31" s="626"/>
      <c r="BU31" s="626"/>
      <c r="BV31" s="626"/>
      <c r="BW31" s="626"/>
      <c r="BX31" s="626"/>
      <c r="BY31" s="626"/>
      <c r="BZ31" s="626"/>
      <c r="CA31" s="626"/>
      <c r="CB31" s="626"/>
      <c r="CC31" s="626"/>
      <c r="CD31" s="626"/>
      <c r="CE31" s="626"/>
      <c r="CF31" s="626"/>
      <c r="CG31" s="626" t="s">
        <v>42</v>
      </c>
      <c r="CH31" s="626"/>
      <c r="CI31" s="626"/>
      <c r="CJ31" s="626"/>
      <c r="CK31" s="626"/>
      <c r="CL31" s="626"/>
      <c r="CM31" s="626"/>
      <c r="CN31" s="626"/>
      <c r="CO31" s="626"/>
      <c r="CP31" s="626"/>
      <c r="CQ31" s="626"/>
      <c r="CR31" s="626"/>
      <c r="CS31" s="626"/>
      <c r="CT31" s="626"/>
      <c r="CU31" s="626"/>
      <c r="CV31" s="626"/>
      <c r="CW31" s="626" t="s">
        <v>42</v>
      </c>
      <c r="CX31" s="626"/>
      <c r="CY31" s="626"/>
      <c r="CZ31" s="626"/>
      <c r="DA31" s="626"/>
      <c r="DB31" s="626"/>
      <c r="DC31" s="626"/>
      <c r="DD31" s="626"/>
      <c r="DE31" s="626"/>
      <c r="DF31" s="626"/>
      <c r="DG31" s="626"/>
      <c r="DH31" s="626"/>
      <c r="DI31" s="626"/>
      <c r="DJ31" s="621"/>
      <c r="DK31" s="622"/>
      <c r="DL31" s="622"/>
      <c r="DM31" s="622"/>
      <c r="DN31" s="622"/>
      <c r="DO31" s="622"/>
      <c r="DP31" s="622"/>
      <c r="DQ31" s="622"/>
      <c r="DR31" s="622"/>
      <c r="DS31" s="622"/>
      <c r="DT31" s="622"/>
      <c r="DU31" s="623"/>
      <c r="DV31" s="620"/>
      <c r="DW31" s="620"/>
      <c r="DX31" s="620"/>
      <c r="DY31" s="620"/>
      <c r="DZ31" s="620"/>
      <c r="EA31" s="620"/>
      <c r="EB31" s="620"/>
      <c r="EC31" s="620"/>
      <c r="ED31" s="620"/>
      <c r="EE31" s="620"/>
      <c r="EF31" s="620"/>
      <c r="EG31" s="620"/>
      <c r="EH31" s="620"/>
      <c r="EI31" s="620"/>
      <c r="EJ31" s="620"/>
      <c r="EK31" s="620"/>
      <c r="EL31" s="620"/>
      <c r="EM31" s="620"/>
      <c r="EN31" s="620"/>
      <c r="EO31" s="620"/>
      <c r="EP31" s="620"/>
      <c r="EQ31" s="620"/>
      <c r="ER31" s="620"/>
      <c r="ES31" s="620"/>
      <c r="ET31" s="620"/>
      <c r="EU31" s="620"/>
      <c r="EV31" s="620"/>
      <c r="EW31" s="620"/>
      <c r="EX31" s="620"/>
      <c r="EY31" s="620"/>
      <c r="EZ31" s="620"/>
      <c r="FA31" s="620"/>
      <c r="FB31" s="620"/>
      <c r="FC31" s="620"/>
      <c r="FD31" s="620"/>
      <c r="FE31" s="620"/>
      <c r="FF31" s="620"/>
      <c r="FG31" s="620"/>
      <c r="FH31" s="620"/>
      <c r="FI31" s="620"/>
      <c r="FJ31" s="620"/>
    </row>
    <row r="34" ht="12.75"/>
    <row r="35" ht="12.75"/>
    <row r="36" ht="12.75"/>
  </sheetData>
  <mergeCells count="177">
    <mergeCell ref="DJ31:DU31"/>
    <mergeCell ref="DV31:EJ31"/>
    <mergeCell ref="EK31:EW31"/>
    <mergeCell ref="EX31:FJ31"/>
    <mergeCell ref="BE31:BR31"/>
    <mergeCell ref="BS31:CF31"/>
    <mergeCell ref="CG31:CV31"/>
    <mergeCell ref="CW31:DI31"/>
    <mergeCell ref="B31:O31"/>
    <mergeCell ref="P31:AC31"/>
    <mergeCell ref="AD31:AQ31"/>
    <mergeCell ref="AR31:BD31"/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EK29:EW29"/>
    <mergeCell ref="EX29:FJ29"/>
    <mergeCell ref="BE29:BR29"/>
    <mergeCell ref="BS29:CF29"/>
    <mergeCell ref="CG29:CV29"/>
    <mergeCell ref="CW29:DI29"/>
    <mergeCell ref="B29:O29"/>
    <mergeCell ref="P29:AC29"/>
    <mergeCell ref="AD29:AQ29"/>
    <mergeCell ref="AR29:BD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EK27:EW27"/>
    <mergeCell ref="EX27:FJ27"/>
    <mergeCell ref="BE27:BR27"/>
    <mergeCell ref="BS27:CF27"/>
    <mergeCell ref="CG27:CV27"/>
    <mergeCell ref="CW27:DI27"/>
    <mergeCell ref="B27:O27"/>
    <mergeCell ref="P27:AC27"/>
    <mergeCell ref="AD27:AQ27"/>
    <mergeCell ref="AR27:BD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A26:O26"/>
    <mergeCell ref="P26:AC26"/>
    <mergeCell ref="AD26:AQ26"/>
    <mergeCell ref="AR26:BD26"/>
    <mergeCell ref="DJ24:EJ24"/>
    <mergeCell ref="EK24:EW25"/>
    <mergeCell ref="EX24:FJ25"/>
    <mergeCell ref="DJ25:DU25"/>
    <mergeCell ref="DV25:EJ25"/>
    <mergeCell ref="BE24:BR25"/>
    <mergeCell ref="BS24:CF25"/>
    <mergeCell ref="CG24:CV25"/>
    <mergeCell ref="CW24:DI25"/>
    <mergeCell ref="A24:O25"/>
    <mergeCell ref="P24:AC25"/>
    <mergeCell ref="AD24:AQ25"/>
    <mergeCell ref="AR24:BD25"/>
    <mergeCell ref="DJ21:DU21"/>
    <mergeCell ref="DV21:EJ21"/>
    <mergeCell ref="EK21:EW21"/>
    <mergeCell ref="EX21:FJ21"/>
    <mergeCell ref="BE21:BR21"/>
    <mergeCell ref="BS21:CF21"/>
    <mergeCell ref="CG21:CV21"/>
    <mergeCell ref="CW21:DI21"/>
    <mergeCell ref="B21:O21"/>
    <mergeCell ref="P21:AC21"/>
    <mergeCell ref="AD21:AQ21"/>
    <mergeCell ref="AR21:BD21"/>
    <mergeCell ref="DJ20:DU20"/>
    <mergeCell ref="DV20:EJ20"/>
    <mergeCell ref="EK20:EW20"/>
    <mergeCell ref="EX20:FJ20"/>
    <mergeCell ref="BE20:BR20"/>
    <mergeCell ref="BS20:CF20"/>
    <mergeCell ref="CG20:CV20"/>
    <mergeCell ref="CW20:DI20"/>
    <mergeCell ref="B20:O20"/>
    <mergeCell ref="P20:AC20"/>
    <mergeCell ref="AD20:AQ20"/>
    <mergeCell ref="AR20:BD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EK18:EW18"/>
    <mergeCell ref="EX18:FJ18"/>
    <mergeCell ref="BE18:BR18"/>
    <mergeCell ref="BS18:CF18"/>
    <mergeCell ref="CG18:CV18"/>
    <mergeCell ref="CW18:DI18"/>
    <mergeCell ref="B18:O18"/>
    <mergeCell ref="P18:AC18"/>
    <mergeCell ref="AD18:AQ18"/>
    <mergeCell ref="AR18:BD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EK16:EW16"/>
    <mergeCell ref="EX16:FJ16"/>
    <mergeCell ref="BE16:BR16"/>
    <mergeCell ref="BS16:CF16"/>
    <mergeCell ref="CG16:CV16"/>
    <mergeCell ref="CW16:DI16"/>
    <mergeCell ref="A16:O16"/>
    <mergeCell ref="P16:AC16"/>
    <mergeCell ref="AD16:AQ16"/>
    <mergeCell ref="AR16:BD16"/>
    <mergeCell ref="DJ15:DU15"/>
    <mergeCell ref="DV15:EJ15"/>
    <mergeCell ref="EK15:EW15"/>
    <mergeCell ref="EX15:FJ15"/>
    <mergeCell ref="A12:FJ12"/>
    <mergeCell ref="A13:FJ13"/>
    <mergeCell ref="A15:O15"/>
    <mergeCell ref="P15:AC15"/>
    <mergeCell ref="AD15:AQ15"/>
    <mergeCell ref="AR15:BD15"/>
    <mergeCell ref="BE15:BR15"/>
    <mergeCell ref="BS15:CF15"/>
    <mergeCell ref="CG15:CV15"/>
    <mergeCell ref="CW15:DI15"/>
    <mergeCell ref="DS1:DU3"/>
    <mergeCell ref="DW2:FG6"/>
    <mergeCell ref="F1:U1"/>
    <mergeCell ref="V1:Z1"/>
    <mergeCell ref="AA1:AB1"/>
    <mergeCell ref="AB2:BR2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J25"/>
  <sheetViews>
    <sheetView workbookViewId="0" topLeftCell="L16">
      <selection activeCell="ET18" sqref="ET18:FJ21"/>
    </sheetView>
  </sheetViews>
  <sheetFormatPr defaultColWidth="9.00390625" defaultRowHeight="12.75"/>
  <cols>
    <col min="1" max="16384" width="0.875" style="1" customWidth="1"/>
  </cols>
  <sheetData>
    <row r="1" spans="1:165" s="2" customFormat="1" ht="11.25">
      <c r="A1" s="1" t="s">
        <v>27</v>
      </c>
      <c r="B1" s="1"/>
      <c r="C1" s="1"/>
      <c r="D1" s="1"/>
      <c r="E1" s="1"/>
      <c r="F1" s="585" t="str">
        <f>'Тонкинский п1'!F1:V1</f>
        <v>июня</v>
      </c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6">
        <v>201</v>
      </c>
      <c r="X1" s="586"/>
      <c r="Y1" s="586"/>
      <c r="Z1" s="586"/>
      <c r="AA1" s="586"/>
      <c r="AB1" s="645">
        <v>0</v>
      </c>
      <c r="AC1" s="645"/>
      <c r="AD1" s="1"/>
      <c r="AE1" s="1" t="s">
        <v>28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J1" s="676" t="s">
        <v>266</v>
      </c>
      <c r="DK1" s="677"/>
      <c r="DL1" s="677"/>
      <c r="DM1" s="677"/>
      <c r="DN1" s="677"/>
      <c r="DO1" s="677"/>
      <c r="DP1" s="677"/>
      <c r="DQ1" s="677"/>
      <c r="DR1" s="677"/>
      <c r="DS1" s="677"/>
      <c r="DT1" s="677"/>
      <c r="DU1" s="677"/>
      <c r="DV1" s="677"/>
      <c r="DW1" s="677"/>
      <c r="DX1" s="677"/>
      <c r="DY1" s="677"/>
      <c r="DZ1" s="677"/>
      <c r="EA1" s="677"/>
      <c r="EB1" s="677"/>
      <c r="EC1" s="677"/>
      <c r="ED1" s="677"/>
      <c r="EE1" s="677"/>
      <c r="EF1" s="677"/>
      <c r="EG1" s="677"/>
      <c r="EH1" s="677"/>
      <c r="EI1" s="677"/>
      <c r="EJ1" s="677"/>
      <c r="EK1" s="677"/>
      <c r="EL1" s="677"/>
      <c r="EM1" s="677"/>
      <c r="EN1" s="677"/>
      <c r="EO1" s="677"/>
      <c r="EP1" s="677"/>
      <c r="EQ1" s="677"/>
      <c r="ER1" s="677"/>
      <c r="ES1" s="677"/>
      <c r="ET1" s="677"/>
      <c r="EU1" s="677"/>
      <c r="EV1" s="677"/>
      <c r="EW1" s="677"/>
      <c r="EX1" s="677"/>
      <c r="EY1" s="677"/>
      <c r="EZ1" s="677"/>
      <c r="FA1" s="677"/>
      <c r="FB1" s="677"/>
      <c r="FC1" s="677"/>
      <c r="FD1" s="677"/>
      <c r="FE1" s="677"/>
      <c r="FF1" s="677"/>
      <c r="FG1" s="677"/>
      <c r="FH1" s="677"/>
      <c r="FI1" s="677"/>
    </row>
    <row r="2" spans="1:165" s="2" customFormat="1" ht="11.2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85" t="s">
        <v>138</v>
      </c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DJ2" s="677"/>
      <c r="DK2" s="677"/>
      <c r="DL2" s="677"/>
      <c r="DM2" s="677"/>
      <c r="DN2" s="677"/>
      <c r="DO2" s="677"/>
      <c r="DP2" s="677"/>
      <c r="DQ2" s="677"/>
      <c r="DR2" s="677"/>
      <c r="DS2" s="677"/>
      <c r="DT2" s="677"/>
      <c r="DU2" s="677"/>
      <c r="DV2" s="677"/>
      <c r="DW2" s="677"/>
      <c r="DX2" s="677"/>
      <c r="DY2" s="677"/>
      <c r="DZ2" s="677"/>
      <c r="EA2" s="677"/>
      <c r="EB2" s="677"/>
      <c r="EC2" s="677"/>
      <c r="ED2" s="677"/>
      <c r="EE2" s="677"/>
      <c r="EF2" s="677"/>
      <c r="EG2" s="677"/>
      <c r="EH2" s="677"/>
      <c r="EI2" s="677"/>
      <c r="EJ2" s="677"/>
      <c r="EK2" s="677"/>
      <c r="EL2" s="677"/>
      <c r="EM2" s="677"/>
      <c r="EN2" s="677"/>
      <c r="EO2" s="677"/>
      <c r="EP2" s="677"/>
      <c r="EQ2" s="677"/>
      <c r="ER2" s="677"/>
      <c r="ES2" s="677"/>
      <c r="ET2" s="677"/>
      <c r="EU2" s="677"/>
      <c r="EV2" s="677"/>
      <c r="EW2" s="677"/>
      <c r="EX2" s="677"/>
      <c r="EY2" s="677"/>
      <c r="EZ2" s="677"/>
      <c r="FA2" s="677"/>
      <c r="FB2" s="677"/>
      <c r="FC2" s="677"/>
      <c r="FD2" s="677"/>
      <c r="FE2" s="677"/>
      <c r="FF2" s="677"/>
      <c r="FG2" s="677"/>
      <c r="FH2" s="677"/>
      <c r="FI2" s="677"/>
    </row>
    <row r="3" spans="1:165" s="2" customFormat="1" ht="11.25">
      <c r="A3" s="1" t="s">
        <v>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J3" s="677"/>
      <c r="DK3" s="677"/>
      <c r="DL3" s="677"/>
      <c r="DM3" s="677"/>
      <c r="DN3" s="677"/>
      <c r="DO3" s="677"/>
      <c r="DP3" s="677"/>
      <c r="DQ3" s="677"/>
      <c r="DR3" s="677"/>
      <c r="DS3" s="677"/>
      <c r="DT3" s="677"/>
      <c r="DU3" s="677"/>
      <c r="DV3" s="677"/>
      <c r="DW3" s="677"/>
      <c r="DX3" s="677"/>
      <c r="DY3" s="677"/>
      <c r="DZ3" s="677"/>
      <c r="EA3" s="677"/>
      <c r="EB3" s="677"/>
      <c r="EC3" s="677"/>
      <c r="ED3" s="677"/>
      <c r="EE3" s="677"/>
      <c r="EF3" s="677"/>
      <c r="EG3" s="677"/>
      <c r="EH3" s="677"/>
      <c r="EI3" s="677"/>
      <c r="EJ3" s="677"/>
      <c r="EK3" s="677"/>
      <c r="EL3" s="677"/>
      <c r="EM3" s="677"/>
      <c r="EN3" s="677"/>
      <c r="EO3" s="677"/>
      <c r="EP3" s="677"/>
      <c r="EQ3" s="677"/>
      <c r="ER3" s="677"/>
      <c r="ES3" s="677"/>
      <c r="ET3" s="677"/>
      <c r="EU3" s="677"/>
      <c r="EV3" s="677"/>
      <c r="EW3" s="677"/>
      <c r="EX3" s="677"/>
      <c r="EY3" s="677"/>
      <c r="EZ3" s="677"/>
      <c r="FA3" s="677"/>
      <c r="FB3" s="677"/>
      <c r="FC3" s="677"/>
      <c r="FD3" s="677"/>
      <c r="FE3" s="677"/>
      <c r="FF3" s="677"/>
      <c r="FG3" s="677"/>
      <c r="FH3" s="677"/>
      <c r="FI3" s="677"/>
    </row>
    <row r="4" spans="114:165" ht="11.25">
      <c r="DJ4" s="677"/>
      <c r="DK4" s="677"/>
      <c r="DL4" s="677"/>
      <c r="DM4" s="677"/>
      <c r="DN4" s="677"/>
      <c r="DO4" s="677"/>
      <c r="DP4" s="677"/>
      <c r="DQ4" s="677"/>
      <c r="DR4" s="677"/>
      <c r="DS4" s="677"/>
      <c r="DT4" s="677"/>
      <c r="DU4" s="677"/>
      <c r="DV4" s="677"/>
      <c r="DW4" s="677"/>
      <c r="DX4" s="677"/>
      <c r="DY4" s="677"/>
      <c r="DZ4" s="677"/>
      <c r="EA4" s="677"/>
      <c r="EB4" s="677"/>
      <c r="EC4" s="677"/>
      <c r="ED4" s="677"/>
      <c r="EE4" s="677"/>
      <c r="EF4" s="677"/>
      <c r="EG4" s="677"/>
      <c r="EH4" s="677"/>
      <c r="EI4" s="677"/>
      <c r="EJ4" s="677"/>
      <c r="EK4" s="677"/>
      <c r="EL4" s="677"/>
      <c r="EM4" s="677"/>
      <c r="EN4" s="677"/>
      <c r="EO4" s="677"/>
      <c r="EP4" s="677"/>
      <c r="EQ4" s="677"/>
      <c r="ER4" s="677"/>
      <c r="ES4" s="677"/>
      <c r="ET4" s="677"/>
      <c r="EU4" s="677"/>
      <c r="EV4" s="677"/>
      <c r="EW4" s="677"/>
      <c r="EX4" s="677"/>
      <c r="EY4" s="677"/>
      <c r="EZ4" s="677"/>
      <c r="FA4" s="677"/>
      <c r="FB4" s="677"/>
      <c r="FC4" s="677"/>
      <c r="FD4" s="677"/>
      <c r="FE4" s="677"/>
      <c r="FF4" s="677"/>
      <c r="FG4" s="677"/>
      <c r="FH4" s="677"/>
      <c r="FI4" s="677"/>
    </row>
    <row r="5" spans="114:165" ht="11.25">
      <c r="DJ5" s="677"/>
      <c r="DK5" s="677"/>
      <c r="DL5" s="677"/>
      <c r="DM5" s="677"/>
      <c r="DN5" s="677"/>
      <c r="DO5" s="677"/>
      <c r="DP5" s="677"/>
      <c r="DQ5" s="677"/>
      <c r="DR5" s="677"/>
      <c r="DS5" s="677"/>
      <c r="DT5" s="677"/>
      <c r="DU5" s="677"/>
      <c r="DV5" s="677"/>
      <c r="DW5" s="677"/>
      <c r="DX5" s="677"/>
      <c r="DY5" s="677"/>
      <c r="DZ5" s="677"/>
      <c r="EA5" s="677"/>
      <c r="EB5" s="677"/>
      <c r="EC5" s="677"/>
      <c r="ED5" s="677"/>
      <c r="EE5" s="677"/>
      <c r="EF5" s="677"/>
      <c r="EG5" s="677"/>
      <c r="EH5" s="677"/>
      <c r="EI5" s="677"/>
      <c r="EJ5" s="677"/>
      <c r="EK5" s="677"/>
      <c r="EL5" s="677"/>
      <c r="EM5" s="677"/>
      <c r="EN5" s="677"/>
      <c r="EO5" s="677"/>
      <c r="EP5" s="677"/>
      <c r="EQ5" s="677"/>
      <c r="ER5" s="677"/>
      <c r="ES5" s="677"/>
      <c r="ET5" s="677"/>
      <c r="EU5" s="677"/>
      <c r="EV5" s="677"/>
      <c r="EW5" s="677"/>
      <c r="EX5" s="677"/>
      <c r="EY5" s="677"/>
      <c r="EZ5" s="677"/>
      <c r="FA5" s="677"/>
      <c r="FB5" s="677"/>
      <c r="FC5" s="677"/>
      <c r="FD5" s="677"/>
      <c r="FE5" s="677"/>
      <c r="FF5" s="677"/>
      <c r="FG5" s="677"/>
      <c r="FH5" s="677"/>
      <c r="FI5" s="677"/>
    </row>
    <row r="6" spans="114:165" ht="11.25">
      <c r="DJ6" s="677"/>
      <c r="DK6" s="677"/>
      <c r="DL6" s="677"/>
      <c r="DM6" s="677"/>
      <c r="DN6" s="677"/>
      <c r="DO6" s="677"/>
      <c r="DP6" s="677"/>
      <c r="DQ6" s="677"/>
      <c r="DR6" s="677"/>
      <c r="DS6" s="677"/>
      <c r="DT6" s="677"/>
      <c r="DU6" s="677"/>
      <c r="DV6" s="677"/>
      <c r="DW6" s="677"/>
      <c r="DX6" s="677"/>
      <c r="DY6" s="677"/>
      <c r="DZ6" s="677"/>
      <c r="EA6" s="677"/>
      <c r="EB6" s="677"/>
      <c r="EC6" s="677"/>
      <c r="ED6" s="677"/>
      <c r="EE6" s="677"/>
      <c r="EF6" s="677"/>
      <c r="EG6" s="677"/>
      <c r="EH6" s="677"/>
      <c r="EI6" s="677"/>
      <c r="EJ6" s="677"/>
      <c r="EK6" s="677"/>
      <c r="EL6" s="677"/>
      <c r="EM6" s="677"/>
      <c r="EN6" s="677"/>
      <c r="EO6" s="677"/>
      <c r="EP6" s="677"/>
      <c r="EQ6" s="677"/>
      <c r="ER6" s="677"/>
      <c r="ES6" s="677"/>
      <c r="ET6" s="677"/>
      <c r="EU6" s="677"/>
      <c r="EV6" s="677"/>
      <c r="EW6" s="677"/>
      <c r="EX6" s="677"/>
      <c r="EY6" s="677"/>
      <c r="EZ6" s="677"/>
      <c r="FA6" s="677"/>
      <c r="FB6" s="677"/>
      <c r="FC6" s="677"/>
      <c r="FD6" s="677"/>
      <c r="FE6" s="677"/>
      <c r="FF6" s="677"/>
      <c r="FG6" s="677"/>
      <c r="FH6" s="677"/>
      <c r="FI6" s="677"/>
    </row>
    <row r="7" spans="114:165" ht="3" customHeight="1">
      <c r="DJ7" s="677"/>
      <c r="DK7" s="677"/>
      <c r="DL7" s="677"/>
      <c r="DM7" s="677"/>
      <c r="DN7" s="677"/>
      <c r="DO7" s="677"/>
      <c r="DP7" s="677"/>
      <c r="DQ7" s="677"/>
      <c r="DR7" s="677"/>
      <c r="DS7" s="677"/>
      <c r="DT7" s="677"/>
      <c r="DU7" s="677"/>
      <c r="DV7" s="677"/>
      <c r="DW7" s="677"/>
      <c r="DX7" s="677"/>
      <c r="DY7" s="677"/>
      <c r="DZ7" s="677"/>
      <c r="EA7" s="677"/>
      <c r="EB7" s="677"/>
      <c r="EC7" s="677"/>
      <c r="ED7" s="677"/>
      <c r="EE7" s="677"/>
      <c r="EF7" s="677"/>
      <c r="EG7" s="677"/>
      <c r="EH7" s="677"/>
      <c r="EI7" s="677"/>
      <c r="EJ7" s="677"/>
      <c r="EK7" s="677"/>
      <c r="EL7" s="677"/>
      <c r="EM7" s="677"/>
      <c r="EN7" s="677"/>
      <c r="EO7" s="677"/>
      <c r="EP7" s="677"/>
      <c r="EQ7" s="677"/>
      <c r="ER7" s="677"/>
      <c r="ES7" s="677"/>
      <c r="ET7" s="677"/>
      <c r="EU7" s="677"/>
      <c r="EV7" s="677"/>
      <c r="EW7" s="677"/>
      <c r="EX7" s="677"/>
      <c r="EY7" s="677"/>
      <c r="EZ7" s="677"/>
      <c r="FA7" s="677"/>
      <c r="FB7" s="677"/>
      <c r="FC7" s="677"/>
      <c r="FD7" s="677"/>
      <c r="FE7" s="677"/>
      <c r="FF7" s="677"/>
      <c r="FG7" s="677"/>
      <c r="FH7" s="677"/>
      <c r="FI7" s="677"/>
    </row>
    <row r="8" ht="4.5" customHeight="1"/>
    <row r="9" ht="11.25" hidden="1"/>
    <row r="13" spans="1:166" s="8" customFormat="1" ht="15">
      <c r="A13" s="588" t="s">
        <v>84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  <c r="BG13" s="588"/>
      <c r="BH13" s="588"/>
      <c r="BI13" s="588"/>
      <c r="BJ13" s="588"/>
      <c r="BK13" s="588"/>
      <c r="BL13" s="588"/>
      <c r="BM13" s="588"/>
      <c r="BN13" s="588"/>
      <c r="BO13" s="588"/>
      <c r="BP13" s="588"/>
      <c r="BQ13" s="588"/>
      <c r="BR13" s="588"/>
      <c r="BS13" s="588"/>
      <c r="BT13" s="588"/>
      <c r="BU13" s="588"/>
      <c r="BV13" s="588"/>
      <c r="BW13" s="588"/>
      <c r="BX13" s="588"/>
      <c r="BY13" s="588"/>
      <c r="BZ13" s="588"/>
      <c r="CA13" s="588"/>
      <c r="CB13" s="588"/>
      <c r="CC13" s="588"/>
      <c r="CD13" s="588"/>
      <c r="CE13" s="588"/>
      <c r="CF13" s="588"/>
      <c r="CG13" s="588"/>
      <c r="CH13" s="588"/>
      <c r="CI13" s="588"/>
      <c r="CJ13" s="588"/>
      <c r="CK13" s="588"/>
      <c r="CL13" s="588"/>
      <c r="CM13" s="588"/>
      <c r="CN13" s="588"/>
      <c r="CO13" s="588"/>
      <c r="CP13" s="588"/>
      <c r="CQ13" s="588"/>
      <c r="CR13" s="588"/>
      <c r="CS13" s="588"/>
      <c r="CT13" s="588"/>
      <c r="CU13" s="588"/>
      <c r="CV13" s="588"/>
      <c r="CW13" s="588"/>
      <c r="CX13" s="588"/>
      <c r="CY13" s="588"/>
      <c r="CZ13" s="588"/>
      <c r="DA13" s="588"/>
      <c r="DB13" s="588"/>
      <c r="DC13" s="588"/>
      <c r="DD13" s="588"/>
      <c r="DE13" s="588"/>
      <c r="DF13" s="588"/>
      <c r="DG13" s="588"/>
      <c r="DH13" s="588"/>
      <c r="DI13" s="588"/>
      <c r="DJ13" s="588"/>
      <c r="DK13" s="588"/>
      <c r="DL13" s="588"/>
      <c r="DM13" s="588"/>
      <c r="DN13" s="588"/>
      <c r="DO13" s="588"/>
      <c r="DP13" s="588"/>
      <c r="DQ13" s="588"/>
      <c r="DR13" s="588"/>
      <c r="DS13" s="588"/>
      <c r="DT13" s="588"/>
      <c r="DU13" s="588"/>
      <c r="DV13" s="588"/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8"/>
      <c r="EL13" s="588"/>
      <c r="EM13" s="588"/>
      <c r="EN13" s="588"/>
      <c r="EO13" s="588"/>
      <c r="EP13" s="588"/>
      <c r="EQ13" s="588"/>
      <c r="ER13" s="588"/>
      <c r="ES13" s="588"/>
      <c r="ET13" s="588"/>
      <c r="EU13" s="588"/>
      <c r="EV13" s="588"/>
      <c r="EW13" s="588"/>
      <c r="EX13" s="588"/>
      <c r="EY13" s="588"/>
      <c r="EZ13" s="588"/>
      <c r="FA13" s="588"/>
      <c r="FB13" s="588"/>
      <c r="FC13" s="588"/>
      <c r="FD13" s="588"/>
      <c r="FE13" s="588"/>
      <c r="FF13" s="588"/>
      <c r="FG13" s="588"/>
      <c r="FH13" s="588"/>
      <c r="FI13" s="588"/>
      <c r="FJ13" s="588"/>
    </row>
    <row r="14" spans="1:166" s="8" customFormat="1" ht="15">
      <c r="A14" s="588" t="s">
        <v>85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88"/>
      <c r="AX14" s="588"/>
      <c r="AY14" s="588"/>
      <c r="AZ14" s="588"/>
      <c r="BA14" s="588"/>
      <c r="BB14" s="588"/>
      <c r="BC14" s="588"/>
      <c r="BD14" s="588"/>
      <c r="BE14" s="588"/>
      <c r="BF14" s="588"/>
      <c r="BG14" s="588"/>
      <c r="BH14" s="588"/>
      <c r="BI14" s="588"/>
      <c r="BJ14" s="588"/>
      <c r="BK14" s="588"/>
      <c r="BL14" s="588"/>
      <c r="BM14" s="588"/>
      <c r="BN14" s="588"/>
      <c r="BO14" s="588"/>
      <c r="BP14" s="588"/>
      <c r="BQ14" s="588"/>
      <c r="BR14" s="588"/>
      <c r="BS14" s="588"/>
      <c r="BT14" s="588"/>
      <c r="BU14" s="588"/>
      <c r="BV14" s="588"/>
      <c r="BW14" s="588"/>
      <c r="BX14" s="588"/>
      <c r="BY14" s="588"/>
      <c r="BZ14" s="588"/>
      <c r="CA14" s="588"/>
      <c r="CB14" s="588"/>
      <c r="CC14" s="588"/>
      <c r="CD14" s="588"/>
      <c r="CE14" s="588"/>
      <c r="CF14" s="588"/>
      <c r="CG14" s="588"/>
      <c r="CH14" s="588"/>
      <c r="CI14" s="588"/>
      <c r="CJ14" s="588"/>
      <c r="CK14" s="588"/>
      <c r="CL14" s="588"/>
      <c r="CM14" s="588"/>
      <c r="CN14" s="588"/>
      <c r="CO14" s="588"/>
      <c r="CP14" s="588"/>
      <c r="CQ14" s="588"/>
      <c r="CR14" s="588"/>
      <c r="CS14" s="588"/>
      <c r="CT14" s="588"/>
      <c r="CU14" s="588"/>
      <c r="CV14" s="588"/>
      <c r="CW14" s="588"/>
      <c r="CX14" s="588"/>
      <c r="CY14" s="588"/>
      <c r="CZ14" s="588"/>
      <c r="DA14" s="588"/>
      <c r="DB14" s="588"/>
      <c r="DC14" s="588"/>
      <c r="DD14" s="588"/>
      <c r="DE14" s="588"/>
      <c r="DF14" s="588"/>
      <c r="DG14" s="588"/>
      <c r="DH14" s="588"/>
      <c r="DI14" s="588"/>
      <c r="DJ14" s="588"/>
      <c r="DK14" s="588"/>
      <c r="DL14" s="588"/>
      <c r="DM14" s="588"/>
      <c r="DN14" s="588"/>
      <c r="DO14" s="588"/>
      <c r="DP14" s="588"/>
      <c r="DQ14" s="588"/>
      <c r="DR14" s="588"/>
      <c r="DS14" s="588"/>
      <c r="DT14" s="588"/>
      <c r="DU14" s="588"/>
      <c r="DV14" s="588"/>
      <c r="DW14" s="588"/>
      <c r="DX14" s="588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8"/>
      <c r="EJ14" s="588"/>
      <c r="EK14" s="588"/>
      <c r="EL14" s="588"/>
      <c r="EM14" s="588"/>
      <c r="EN14" s="588"/>
      <c r="EO14" s="588"/>
      <c r="EP14" s="588"/>
      <c r="EQ14" s="588"/>
      <c r="ER14" s="588"/>
      <c r="ES14" s="588"/>
      <c r="ET14" s="588"/>
      <c r="EU14" s="588"/>
      <c r="EV14" s="588"/>
      <c r="EW14" s="588"/>
      <c r="EX14" s="588"/>
      <c r="EY14" s="588"/>
      <c r="EZ14" s="588"/>
      <c r="FA14" s="588"/>
      <c r="FB14" s="588"/>
      <c r="FC14" s="588"/>
      <c r="FD14" s="588"/>
      <c r="FE14" s="588"/>
      <c r="FF14" s="588"/>
      <c r="FG14" s="588"/>
      <c r="FH14" s="588"/>
      <c r="FI14" s="588"/>
      <c r="FJ14" s="588"/>
    </row>
    <row r="16" spans="1:166" s="9" customFormat="1" ht="65.25" customHeight="1">
      <c r="A16" s="646"/>
      <c r="B16" s="647"/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8"/>
      <c r="T16" s="589" t="s">
        <v>63</v>
      </c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1"/>
      <c r="AN16" s="589" t="s">
        <v>64</v>
      </c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90"/>
      <c r="BF16" s="590"/>
      <c r="BG16" s="590"/>
      <c r="BH16" s="590"/>
      <c r="BI16" s="590"/>
      <c r="BJ16" s="590"/>
      <c r="BK16" s="590"/>
      <c r="BL16" s="591"/>
      <c r="BM16" s="589" t="s">
        <v>65</v>
      </c>
      <c r="BN16" s="590"/>
      <c r="BO16" s="590"/>
      <c r="BP16" s="590"/>
      <c r="BQ16" s="590"/>
      <c r="BR16" s="590"/>
      <c r="BS16" s="590"/>
      <c r="BT16" s="590"/>
      <c r="BU16" s="590"/>
      <c r="BV16" s="590"/>
      <c r="BW16" s="590"/>
      <c r="BX16" s="590"/>
      <c r="BY16" s="590"/>
      <c r="BZ16" s="590"/>
      <c r="CA16" s="591"/>
      <c r="CB16" s="589" t="s">
        <v>66</v>
      </c>
      <c r="CC16" s="590"/>
      <c r="CD16" s="590"/>
      <c r="CE16" s="590"/>
      <c r="CF16" s="590"/>
      <c r="CG16" s="590"/>
      <c r="CH16" s="590"/>
      <c r="CI16" s="590"/>
      <c r="CJ16" s="590"/>
      <c r="CK16" s="590"/>
      <c r="CL16" s="590"/>
      <c r="CM16" s="590"/>
      <c r="CN16" s="590"/>
      <c r="CO16" s="590"/>
      <c r="CP16" s="590"/>
      <c r="CQ16" s="590"/>
      <c r="CR16" s="590"/>
      <c r="CS16" s="591"/>
      <c r="CT16" s="589" t="s">
        <v>67</v>
      </c>
      <c r="CU16" s="590"/>
      <c r="CV16" s="590"/>
      <c r="CW16" s="590"/>
      <c r="CX16" s="590"/>
      <c r="CY16" s="590"/>
      <c r="CZ16" s="590"/>
      <c r="DA16" s="590"/>
      <c r="DB16" s="590"/>
      <c r="DC16" s="590"/>
      <c r="DD16" s="590"/>
      <c r="DE16" s="590"/>
      <c r="DF16" s="590"/>
      <c r="DG16" s="590"/>
      <c r="DH16" s="590"/>
      <c r="DI16" s="590"/>
      <c r="DJ16" s="591"/>
      <c r="DK16" s="589" t="s">
        <v>68</v>
      </c>
      <c r="DL16" s="590"/>
      <c r="DM16" s="590"/>
      <c r="DN16" s="590"/>
      <c r="DO16" s="590"/>
      <c r="DP16" s="590"/>
      <c r="DQ16" s="590"/>
      <c r="DR16" s="590"/>
      <c r="DS16" s="590"/>
      <c r="DT16" s="590"/>
      <c r="DU16" s="590"/>
      <c r="DV16" s="590"/>
      <c r="DW16" s="590"/>
      <c r="DX16" s="590"/>
      <c r="DY16" s="590"/>
      <c r="DZ16" s="590"/>
      <c r="EA16" s="591"/>
      <c r="EB16" s="589" t="s">
        <v>69</v>
      </c>
      <c r="EC16" s="590"/>
      <c r="ED16" s="590"/>
      <c r="EE16" s="590"/>
      <c r="EF16" s="590"/>
      <c r="EG16" s="590"/>
      <c r="EH16" s="590"/>
      <c r="EI16" s="590"/>
      <c r="EJ16" s="590"/>
      <c r="EK16" s="590"/>
      <c r="EL16" s="590"/>
      <c r="EM16" s="590"/>
      <c r="EN16" s="590"/>
      <c r="EO16" s="590"/>
      <c r="EP16" s="590"/>
      <c r="EQ16" s="590"/>
      <c r="ER16" s="590"/>
      <c r="ES16" s="591"/>
      <c r="ET16" s="589" t="s">
        <v>70</v>
      </c>
      <c r="EU16" s="590"/>
      <c r="EV16" s="590"/>
      <c r="EW16" s="590"/>
      <c r="EX16" s="590"/>
      <c r="EY16" s="590"/>
      <c r="EZ16" s="590"/>
      <c r="FA16" s="590"/>
      <c r="FB16" s="590"/>
      <c r="FC16" s="590"/>
      <c r="FD16" s="590"/>
      <c r="FE16" s="590"/>
      <c r="FF16" s="590"/>
      <c r="FG16" s="590"/>
      <c r="FH16" s="590"/>
      <c r="FI16" s="590"/>
      <c r="FJ16" s="591"/>
    </row>
    <row r="17" spans="1:166" s="9" customFormat="1" ht="12.75">
      <c r="A17" s="592">
        <v>1</v>
      </c>
      <c r="B17" s="592"/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>
        <v>2</v>
      </c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>
        <v>3</v>
      </c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92"/>
      <c r="BF17" s="592"/>
      <c r="BG17" s="592"/>
      <c r="BH17" s="592"/>
      <c r="BI17" s="592"/>
      <c r="BJ17" s="592"/>
      <c r="BK17" s="592"/>
      <c r="BL17" s="592"/>
      <c r="BM17" s="592">
        <v>4</v>
      </c>
      <c r="BN17" s="592"/>
      <c r="BO17" s="592"/>
      <c r="BP17" s="592"/>
      <c r="BQ17" s="592"/>
      <c r="BR17" s="592"/>
      <c r="BS17" s="592"/>
      <c r="BT17" s="592"/>
      <c r="BU17" s="592"/>
      <c r="BV17" s="592"/>
      <c r="BW17" s="592"/>
      <c r="BX17" s="592"/>
      <c r="BY17" s="592"/>
      <c r="BZ17" s="592"/>
      <c r="CA17" s="592"/>
      <c r="CB17" s="592">
        <v>5</v>
      </c>
      <c r="CC17" s="592"/>
      <c r="CD17" s="592"/>
      <c r="CE17" s="592"/>
      <c r="CF17" s="592"/>
      <c r="CG17" s="592"/>
      <c r="CH17" s="592"/>
      <c r="CI17" s="592"/>
      <c r="CJ17" s="592"/>
      <c r="CK17" s="592"/>
      <c r="CL17" s="592"/>
      <c r="CM17" s="592"/>
      <c r="CN17" s="592"/>
      <c r="CO17" s="592"/>
      <c r="CP17" s="592"/>
      <c r="CQ17" s="592"/>
      <c r="CR17" s="592"/>
      <c r="CS17" s="592"/>
      <c r="CT17" s="592">
        <v>6</v>
      </c>
      <c r="CU17" s="592"/>
      <c r="CV17" s="592"/>
      <c r="CW17" s="592"/>
      <c r="CX17" s="592"/>
      <c r="CY17" s="592"/>
      <c r="CZ17" s="592"/>
      <c r="DA17" s="592"/>
      <c r="DB17" s="592"/>
      <c r="DC17" s="592"/>
      <c r="DD17" s="592"/>
      <c r="DE17" s="592"/>
      <c r="DF17" s="592"/>
      <c r="DG17" s="592"/>
      <c r="DH17" s="592"/>
      <c r="DI17" s="592"/>
      <c r="DJ17" s="592"/>
      <c r="DK17" s="592">
        <v>7</v>
      </c>
      <c r="DL17" s="592"/>
      <c r="DM17" s="592"/>
      <c r="DN17" s="592"/>
      <c r="DO17" s="592"/>
      <c r="DP17" s="592"/>
      <c r="DQ17" s="592"/>
      <c r="DR17" s="592"/>
      <c r="DS17" s="592"/>
      <c r="DT17" s="592"/>
      <c r="DU17" s="592"/>
      <c r="DV17" s="592"/>
      <c r="DW17" s="592"/>
      <c r="DX17" s="592"/>
      <c r="DY17" s="592"/>
      <c r="DZ17" s="592"/>
      <c r="EA17" s="592"/>
      <c r="EB17" s="592">
        <v>8</v>
      </c>
      <c r="EC17" s="592"/>
      <c r="ED17" s="592"/>
      <c r="EE17" s="592"/>
      <c r="EF17" s="592"/>
      <c r="EG17" s="592"/>
      <c r="EH17" s="592"/>
      <c r="EI17" s="592"/>
      <c r="EJ17" s="592"/>
      <c r="EK17" s="592"/>
      <c r="EL17" s="592"/>
      <c r="EM17" s="592"/>
      <c r="EN17" s="592"/>
      <c r="EO17" s="592"/>
      <c r="EP17" s="592"/>
      <c r="EQ17" s="592"/>
      <c r="ER17" s="592"/>
      <c r="ES17" s="592"/>
      <c r="ET17" s="592">
        <v>9</v>
      </c>
      <c r="EU17" s="592"/>
      <c r="EV17" s="592"/>
      <c r="EW17" s="592"/>
      <c r="EX17" s="592"/>
      <c r="EY17" s="592"/>
      <c r="EZ17" s="592"/>
      <c r="FA17" s="592"/>
      <c r="FB17" s="592"/>
      <c r="FC17" s="592"/>
      <c r="FD17" s="592"/>
      <c r="FE17" s="592"/>
      <c r="FF17" s="592"/>
      <c r="FG17" s="592"/>
      <c r="FH17" s="592"/>
      <c r="FI17" s="592"/>
      <c r="FJ17" s="592"/>
    </row>
    <row r="18" spans="1:166" s="47" customFormat="1" ht="55.5" customHeight="1">
      <c r="A18" s="49"/>
      <c r="B18" s="649" t="s">
        <v>40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50"/>
      <c r="T18" s="651" t="s">
        <v>120</v>
      </c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2" t="s">
        <v>121</v>
      </c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3"/>
      <c r="BC18" s="653"/>
      <c r="BD18" s="653"/>
      <c r="BE18" s="653"/>
      <c r="BF18" s="653"/>
      <c r="BG18" s="653"/>
      <c r="BH18" s="653"/>
      <c r="BI18" s="653"/>
      <c r="BJ18" s="653"/>
      <c r="BK18" s="653"/>
      <c r="BL18" s="654"/>
      <c r="BM18" s="655" t="s">
        <v>122</v>
      </c>
      <c r="BN18" s="655"/>
      <c r="BO18" s="655"/>
      <c r="BP18" s="655"/>
      <c r="BQ18" s="655"/>
      <c r="BR18" s="655"/>
      <c r="BS18" s="655"/>
      <c r="BT18" s="655"/>
      <c r="BU18" s="655"/>
      <c r="BV18" s="655"/>
      <c r="BW18" s="655"/>
      <c r="BX18" s="655"/>
      <c r="BY18" s="655"/>
      <c r="BZ18" s="655"/>
      <c r="CA18" s="655"/>
      <c r="CB18" s="656" t="s">
        <v>123</v>
      </c>
      <c r="CC18" s="657"/>
      <c r="CD18" s="657"/>
      <c r="CE18" s="657"/>
      <c r="CF18" s="657"/>
      <c r="CG18" s="657"/>
      <c r="CH18" s="657"/>
      <c r="CI18" s="657"/>
      <c r="CJ18" s="657"/>
      <c r="CK18" s="657"/>
      <c r="CL18" s="657"/>
      <c r="CM18" s="657"/>
      <c r="CN18" s="657"/>
      <c r="CO18" s="657"/>
      <c r="CP18" s="657"/>
      <c r="CQ18" s="657"/>
      <c r="CR18" s="657"/>
      <c r="CS18" s="658"/>
      <c r="CT18" s="560" t="s">
        <v>124</v>
      </c>
      <c r="CU18" s="561"/>
      <c r="CV18" s="561"/>
      <c r="CW18" s="561"/>
      <c r="CX18" s="561"/>
      <c r="CY18" s="561"/>
      <c r="CZ18" s="561"/>
      <c r="DA18" s="561"/>
      <c r="DB18" s="561"/>
      <c r="DC18" s="561"/>
      <c r="DD18" s="561"/>
      <c r="DE18" s="561"/>
      <c r="DF18" s="561"/>
      <c r="DG18" s="561"/>
      <c r="DH18" s="561"/>
      <c r="DI18" s="561"/>
      <c r="DJ18" s="562"/>
      <c r="DK18" s="659" t="s">
        <v>125</v>
      </c>
      <c r="DL18" s="659"/>
      <c r="DM18" s="659"/>
      <c r="DN18" s="659"/>
      <c r="DO18" s="659"/>
      <c r="DP18" s="659"/>
      <c r="DQ18" s="659"/>
      <c r="DR18" s="659"/>
      <c r="DS18" s="659"/>
      <c r="DT18" s="659"/>
      <c r="DU18" s="659"/>
      <c r="DV18" s="659"/>
      <c r="DW18" s="659"/>
      <c r="DX18" s="659"/>
      <c r="DY18" s="659"/>
      <c r="DZ18" s="659"/>
      <c r="EA18" s="659"/>
      <c r="EB18" s="660" t="s">
        <v>126</v>
      </c>
      <c r="EC18" s="661"/>
      <c r="ED18" s="661"/>
      <c r="EE18" s="661"/>
      <c r="EF18" s="661"/>
      <c r="EG18" s="661"/>
      <c r="EH18" s="661"/>
      <c r="EI18" s="661"/>
      <c r="EJ18" s="661"/>
      <c r="EK18" s="661"/>
      <c r="EL18" s="661"/>
      <c r="EM18" s="661"/>
      <c r="EN18" s="661"/>
      <c r="EO18" s="661"/>
      <c r="EP18" s="661"/>
      <c r="EQ18" s="661"/>
      <c r="ER18" s="661"/>
      <c r="ES18" s="662"/>
      <c r="ET18" s="601">
        <f>'расчет процентов'!D29</f>
        <v>0</v>
      </c>
      <c r="EU18" s="601"/>
      <c r="EV18" s="601"/>
      <c r="EW18" s="601"/>
      <c r="EX18" s="601"/>
      <c r="EY18" s="601"/>
      <c r="EZ18" s="601"/>
      <c r="FA18" s="601"/>
      <c r="FB18" s="601"/>
      <c r="FC18" s="601"/>
      <c r="FD18" s="601"/>
      <c r="FE18" s="601"/>
      <c r="FF18" s="601"/>
      <c r="FG18" s="601"/>
      <c r="FH18" s="601"/>
      <c r="FI18" s="601"/>
      <c r="FJ18" s="601"/>
    </row>
    <row r="19" spans="1:166" s="47" customFormat="1" ht="53.25" customHeight="1">
      <c r="A19" s="49"/>
      <c r="B19" s="649" t="s">
        <v>40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50"/>
      <c r="T19" s="651" t="s">
        <v>127</v>
      </c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2" t="s">
        <v>121</v>
      </c>
      <c r="AO19" s="653"/>
      <c r="AP19" s="653"/>
      <c r="AQ19" s="653"/>
      <c r="AR19" s="653"/>
      <c r="AS19" s="653"/>
      <c r="AT19" s="653"/>
      <c r="AU19" s="653"/>
      <c r="AV19" s="653"/>
      <c r="AW19" s="653"/>
      <c r="AX19" s="653"/>
      <c r="AY19" s="653"/>
      <c r="AZ19" s="653"/>
      <c r="BA19" s="653"/>
      <c r="BB19" s="653"/>
      <c r="BC19" s="653"/>
      <c r="BD19" s="653"/>
      <c r="BE19" s="653"/>
      <c r="BF19" s="653"/>
      <c r="BG19" s="653"/>
      <c r="BH19" s="653"/>
      <c r="BI19" s="653"/>
      <c r="BJ19" s="653"/>
      <c r="BK19" s="653"/>
      <c r="BL19" s="654"/>
      <c r="BM19" s="655" t="s">
        <v>122</v>
      </c>
      <c r="BN19" s="655"/>
      <c r="BO19" s="655"/>
      <c r="BP19" s="655"/>
      <c r="BQ19" s="655"/>
      <c r="BR19" s="655"/>
      <c r="BS19" s="655"/>
      <c r="BT19" s="655"/>
      <c r="BU19" s="655"/>
      <c r="BV19" s="655"/>
      <c r="BW19" s="655"/>
      <c r="BX19" s="655"/>
      <c r="BY19" s="655"/>
      <c r="BZ19" s="655"/>
      <c r="CA19" s="655"/>
      <c r="CB19" s="656" t="s">
        <v>128</v>
      </c>
      <c r="CC19" s="657"/>
      <c r="CD19" s="657"/>
      <c r="CE19" s="657"/>
      <c r="CF19" s="657"/>
      <c r="CG19" s="657"/>
      <c r="CH19" s="657"/>
      <c r="CI19" s="657"/>
      <c r="CJ19" s="657"/>
      <c r="CK19" s="657"/>
      <c r="CL19" s="657"/>
      <c r="CM19" s="657"/>
      <c r="CN19" s="657"/>
      <c r="CO19" s="657"/>
      <c r="CP19" s="657"/>
      <c r="CQ19" s="657"/>
      <c r="CR19" s="657"/>
      <c r="CS19" s="658"/>
      <c r="CT19" s="560" t="s">
        <v>129</v>
      </c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2"/>
      <c r="DK19" s="659" t="s">
        <v>125</v>
      </c>
      <c r="DL19" s="659"/>
      <c r="DM19" s="659"/>
      <c r="DN19" s="659"/>
      <c r="DO19" s="659"/>
      <c r="DP19" s="659"/>
      <c r="DQ19" s="659"/>
      <c r="DR19" s="659"/>
      <c r="DS19" s="659"/>
      <c r="DT19" s="659"/>
      <c r="DU19" s="659"/>
      <c r="DV19" s="659"/>
      <c r="DW19" s="659"/>
      <c r="DX19" s="659"/>
      <c r="DY19" s="659"/>
      <c r="DZ19" s="659"/>
      <c r="EA19" s="659"/>
      <c r="EB19" s="660" t="s">
        <v>126</v>
      </c>
      <c r="EC19" s="661"/>
      <c r="ED19" s="661"/>
      <c r="EE19" s="661"/>
      <c r="EF19" s="661"/>
      <c r="EG19" s="661"/>
      <c r="EH19" s="661"/>
      <c r="EI19" s="661"/>
      <c r="EJ19" s="661"/>
      <c r="EK19" s="661"/>
      <c r="EL19" s="661"/>
      <c r="EM19" s="661"/>
      <c r="EN19" s="661"/>
      <c r="EO19" s="661"/>
      <c r="EP19" s="661"/>
      <c r="EQ19" s="661"/>
      <c r="ER19" s="661"/>
      <c r="ES19" s="662"/>
      <c r="ET19" s="601">
        <f>'расчет процентов'!D30</f>
        <v>320.44</v>
      </c>
      <c r="EU19" s="601"/>
      <c r="EV19" s="601"/>
      <c r="EW19" s="601"/>
      <c r="EX19" s="601"/>
      <c r="EY19" s="601"/>
      <c r="EZ19" s="601"/>
      <c r="FA19" s="601"/>
      <c r="FB19" s="601"/>
      <c r="FC19" s="601"/>
      <c r="FD19" s="601"/>
      <c r="FE19" s="601"/>
      <c r="FF19" s="601"/>
      <c r="FG19" s="601"/>
      <c r="FH19" s="601"/>
      <c r="FI19" s="601"/>
      <c r="FJ19" s="601"/>
    </row>
    <row r="20" spans="1:166" s="47" customFormat="1" ht="54.75" customHeight="1">
      <c r="A20" s="49"/>
      <c r="B20" s="649" t="s">
        <v>40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50"/>
      <c r="T20" s="651" t="s">
        <v>130</v>
      </c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1"/>
      <c r="AJ20" s="651"/>
      <c r="AK20" s="651"/>
      <c r="AL20" s="651"/>
      <c r="AM20" s="651"/>
      <c r="AN20" s="652" t="s">
        <v>121</v>
      </c>
      <c r="AO20" s="653"/>
      <c r="AP20" s="653"/>
      <c r="AQ20" s="653"/>
      <c r="AR20" s="653"/>
      <c r="AS20" s="653"/>
      <c r="AT20" s="653"/>
      <c r="AU20" s="653"/>
      <c r="AV20" s="653"/>
      <c r="AW20" s="653"/>
      <c r="AX20" s="653"/>
      <c r="AY20" s="653"/>
      <c r="AZ20" s="653"/>
      <c r="BA20" s="653"/>
      <c r="BB20" s="653"/>
      <c r="BC20" s="653"/>
      <c r="BD20" s="653"/>
      <c r="BE20" s="653"/>
      <c r="BF20" s="653"/>
      <c r="BG20" s="653"/>
      <c r="BH20" s="653"/>
      <c r="BI20" s="653"/>
      <c r="BJ20" s="653"/>
      <c r="BK20" s="653"/>
      <c r="BL20" s="654"/>
      <c r="BM20" s="655" t="s">
        <v>122</v>
      </c>
      <c r="BN20" s="655"/>
      <c r="BO20" s="655"/>
      <c r="BP20" s="655"/>
      <c r="BQ20" s="655"/>
      <c r="BR20" s="655"/>
      <c r="BS20" s="655"/>
      <c r="BT20" s="655"/>
      <c r="BU20" s="655"/>
      <c r="BV20" s="655"/>
      <c r="BW20" s="655"/>
      <c r="BX20" s="655"/>
      <c r="BY20" s="655"/>
      <c r="BZ20" s="655"/>
      <c r="CA20" s="655"/>
      <c r="CB20" s="656" t="s">
        <v>131</v>
      </c>
      <c r="CC20" s="657"/>
      <c r="CD20" s="657"/>
      <c r="CE20" s="657"/>
      <c r="CF20" s="657"/>
      <c r="CG20" s="657"/>
      <c r="CH20" s="657"/>
      <c r="CI20" s="657"/>
      <c r="CJ20" s="657"/>
      <c r="CK20" s="657"/>
      <c r="CL20" s="657"/>
      <c r="CM20" s="657"/>
      <c r="CN20" s="657"/>
      <c r="CO20" s="657"/>
      <c r="CP20" s="657"/>
      <c r="CQ20" s="657"/>
      <c r="CR20" s="657"/>
      <c r="CS20" s="658"/>
      <c r="CT20" s="560" t="s">
        <v>132</v>
      </c>
      <c r="CU20" s="561"/>
      <c r="CV20" s="561"/>
      <c r="CW20" s="561"/>
      <c r="CX20" s="561"/>
      <c r="CY20" s="561"/>
      <c r="CZ20" s="561"/>
      <c r="DA20" s="561"/>
      <c r="DB20" s="561"/>
      <c r="DC20" s="561"/>
      <c r="DD20" s="561"/>
      <c r="DE20" s="561"/>
      <c r="DF20" s="561"/>
      <c r="DG20" s="561"/>
      <c r="DH20" s="561"/>
      <c r="DI20" s="561"/>
      <c r="DJ20" s="562"/>
      <c r="DK20" s="659" t="s">
        <v>125</v>
      </c>
      <c r="DL20" s="659"/>
      <c r="DM20" s="659"/>
      <c r="DN20" s="659"/>
      <c r="DO20" s="659"/>
      <c r="DP20" s="659"/>
      <c r="DQ20" s="659"/>
      <c r="DR20" s="659"/>
      <c r="DS20" s="659"/>
      <c r="DT20" s="659"/>
      <c r="DU20" s="659"/>
      <c r="DV20" s="659"/>
      <c r="DW20" s="659"/>
      <c r="DX20" s="659"/>
      <c r="DY20" s="659"/>
      <c r="DZ20" s="659"/>
      <c r="EA20" s="659"/>
      <c r="EB20" s="660" t="s">
        <v>126</v>
      </c>
      <c r="EC20" s="661"/>
      <c r="ED20" s="661"/>
      <c r="EE20" s="661"/>
      <c r="EF20" s="661"/>
      <c r="EG20" s="661"/>
      <c r="EH20" s="661"/>
      <c r="EI20" s="661"/>
      <c r="EJ20" s="661"/>
      <c r="EK20" s="661"/>
      <c r="EL20" s="661"/>
      <c r="EM20" s="661"/>
      <c r="EN20" s="661"/>
      <c r="EO20" s="661"/>
      <c r="EP20" s="661"/>
      <c r="EQ20" s="661"/>
      <c r="ER20" s="661"/>
      <c r="ES20" s="662"/>
      <c r="ET20" s="601">
        <f>'расчет процентов'!D31</f>
        <v>0</v>
      </c>
      <c r="EU20" s="601"/>
      <c r="EV20" s="601"/>
      <c r="EW20" s="601"/>
      <c r="EX20" s="601"/>
      <c r="EY20" s="601"/>
      <c r="EZ20" s="601"/>
      <c r="FA20" s="601"/>
      <c r="FB20" s="601"/>
      <c r="FC20" s="601"/>
      <c r="FD20" s="601"/>
      <c r="FE20" s="601"/>
      <c r="FF20" s="601"/>
      <c r="FG20" s="601"/>
      <c r="FH20" s="601"/>
      <c r="FI20" s="601"/>
      <c r="FJ20" s="601"/>
    </row>
    <row r="21" spans="1:166" s="47" customFormat="1" ht="56.25" customHeight="1">
      <c r="A21" s="49"/>
      <c r="B21" s="649" t="s">
        <v>40</v>
      </c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50"/>
      <c r="T21" s="651" t="s">
        <v>133</v>
      </c>
      <c r="U21" s="651"/>
      <c r="V21" s="651"/>
      <c r="W21" s="651"/>
      <c r="X21" s="651"/>
      <c r="Y21" s="651"/>
      <c r="Z21" s="651"/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651"/>
      <c r="AM21" s="651"/>
      <c r="AN21" s="652" t="s">
        <v>121</v>
      </c>
      <c r="AO21" s="653"/>
      <c r="AP21" s="653"/>
      <c r="AQ21" s="653"/>
      <c r="AR21" s="653"/>
      <c r="AS21" s="653"/>
      <c r="AT21" s="653"/>
      <c r="AU21" s="653"/>
      <c r="AV21" s="653"/>
      <c r="AW21" s="653"/>
      <c r="AX21" s="653"/>
      <c r="AY21" s="653"/>
      <c r="AZ21" s="653"/>
      <c r="BA21" s="653"/>
      <c r="BB21" s="653"/>
      <c r="BC21" s="653"/>
      <c r="BD21" s="653"/>
      <c r="BE21" s="653"/>
      <c r="BF21" s="653"/>
      <c r="BG21" s="653"/>
      <c r="BH21" s="653"/>
      <c r="BI21" s="653"/>
      <c r="BJ21" s="653"/>
      <c r="BK21" s="653"/>
      <c r="BL21" s="654"/>
      <c r="BM21" s="655" t="s">
        <v>122</v>
      </c>
      <c r="BN21" s="655"/>
      <c r="BO21" s="655"/>
      <c r="BP21" s="655"/>
      <c r="BQ21" s="655"/>
      <c r="BR21" s="655"/>
      <c r="BS21" s="655"/>
      <c r="BT21" s="655"/>
      <c r="BU21" s="655"/>
      <c r="BV21" s="655"/>
      <c r="BW21" s="655"/>
      <c r="BX21" s="655"/>
      <c r="BY21" s="655"/>
      <c r="BZ21" s="655"/>
      <c r="CA21" s="655"/>
      <c r="CB21" s="656" t="s">
        <v>134</v>
      </c>
      <c r="CC21" s="657"/>
      <c r="CD21" s="657"/>
      <c r="CE21" s="657"/>
      <c r="CF21" s="657"/>
      <c r="CG21" s="657"/>
      <c r="CH21" s="657"/>
      <c r="CI21" s="657"/>
      <c r="CJ21" s="657"/>
      <c r="CK21" s="657"/>
      <c r="CL21" s="657"/>
      <c r="CM21" s="657"/>
      <c r="CN21" s="657"/>
      <c r="CO21" s="657"/>
      <c r="CP21" s="657"/>
      <c r="CQ21" s="657"/>
      <c r="CR21" s="657"/>
      <c r="CS21" s="658"/>
      <c r="CT21" s="560" t="s">
        <v>135</v>
      </c>
      <c r="CU21" s="561"/>
      <c r="CV21" s="561"/>
      <c r="CW21" s="561"/>
      <c r="CX21" s="561"/>
      <c r="CY21" s="561"/>
      <c r="CZ21" s="561"/>
      <c r="DA21" s="561"/>
      <c r="DB21" s="561"/>
      <c r="DC21" s="561"/>
      <c r="DD21" s="561"/>
      <c r="DE21" s="561"/>
      <c r="DF21" s="561"/>
      <c r="DG21" s="561"/>
      <c r="DH21" s="561"/>
      <c r="DI21" s="561"/>
      <c r="DJ21" s="562"/>
      <c r="DK21" s="659" t="s">
        <v>125</v>
      </c>
      <c r="DL21" s="659"/>
      <c r="DM21" s="659"/>
      <c r="DN21" s="659"/>
      <c r="DO21" s="659"/>
      <c r="DP21" s="659"/>
      <c r="DQ21" s="659"/>
      <c r="DR21" s="659"/>
      <c r="DS21" s="659"/>
      <c r="DT21" s="659"/>
      <c r="DU21" s="659"/>
      <c r="DV21" s="659"/>
      <c r="DW21" s="659"/>
      <c r="DX21" s="659"/>
      <c r="DY21" s="659"/>
      <c r="DZ21" s="659"/>
      <c r="EA21" s="659"/>
      <c r="EB21" s="660" t="s">
        <v>126</v>
      </c>
      <c r="EC21" s="661"/>
      <c r="ED21" s="661"/>
      <c r="EE21" s="661"/>
      <c r="EF21" s="661"/>
      <c r="EG21" s="661"/>
      <c r="EH21" s="661"/>
      <c r="EI21" s="661"/>
      <c r="EJ21" s="661"/>
      <c r="EK21" s="661"/>
      <c r="EL21" s="661"/>
      <c r="EM21" s="661"/>
      <c r="EN21" s="661"/>
      <c r="EO21" s="661"/>
      <c r="EP21" s="661"/>
      <c r="EQ21" s="661"/>
      <c r="ER21" s="661"/>
      <c r="ES21" s="662"/>
      <c r="ET21" s="678">
        <f>'расчет процентов'!D32</f>
        <v>10619.1</v>
      </c>
      <c r="EU21" s="678"/>
      <c r="EV21" s="678"/>
      <c r="EW21" s="678"/>
      <c r="EX21" s="678"/>
      <c r="EY21" s="678"/>
      <c r="EZ21" s="678"/>
      <c r="FA21" s="678"/>
      <c r="FB21" s="678"/>
      <c r="FC21" s="678"/>
      <c r="FD21" s="678"/>
      <c r="FE21" s="678"/>
      <c r="FF21" s="678"/>
      <c r="FG21" s="678"/>
      <c r="FH21" s="678"/>
      <c r="FI21" s="678"/>
      <c r="FJ21" s="678"/>
    </row>
    <row r="22" spans="1:166" s="47" customFormat="1" ht="19.5" customHeight="1">
      <c r="A22" s="50"/>
      <c r="B22" s="649" t="s">
        <v>41</v>
      </c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50"/>
      <c r="T22" s="663" t="s">
        <v>42</v>
      </c>
      <c r="U22" s="649"/>
      <c r="V22" s="649"/>
      <c r="W22" s="649"/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49"/>
      <c r="AM22" s="650"/>
      <c r="AN22" s="663" t="s">
        <v>42</v>
      </c>
      <c r="AO22" s="649"/>
      <c r="AP22" s="649"/>
      <c r="AQ22" s="649"/>
      <c r="AR22" s="649"/>
      <c r="AS22" s="649"/>
      <c r="AT22" s="649"/>
      <c r="AU22" s="649"/>
      <c r="AV22" s="649"/>
      <c r="AW22" s="649"/>
      <c r="AX22" s="649"/>
      <c r="AY22" s="649"/>
      <c r="AZ22" s="649"/>
      <c r="BA22" s="649"/>
      <c r="BB22" s="649"/>
      <c r="BC22" s="649"/>
      <c r="BD22" s="649"/>
      <c r="BE22" s="649"/>
      <c r="BF22" s="649"/>
      <c r="BG22" s="649"/>
      <c r="BH22" s="649"/>
      <c r="BI22" s="649"/>
      <c r="BJ22" s="649"/>
      <c r="BK22" s="649"/>
      <c r="BL22" s="650"/>
      <c r="BM22" s="663" t="s">
        <v>42</v>
      </c>
      <c r="BN22" s="649"/>
      <c r="BO22" s="649"/>
      <c r="BP22" s="649"/>
      <c r="BQ22" s="649"/>
      <c r="BR22" s="649"/>
      <c r="BS22" s="649"/>
      <c r="BT22" s="649"/>
      <c r="BU22" s="649"/>
      <c r="BV22" s="649"/>
      <c r="BW22" s="649"/>
      <c r="BX22" s="649"/>
      <c r="BY22" s="649"/>
      <c r="BZ22" s="649"/>
      <c r="CA22" s="650"/>
      <c r="CB22" s="663" t="s">
        <v>42</v>
      </c>
      <c r="CC22" s="649"/>
      <c r="CD22" s="649"/>
      <c r="CE22" s="649"/>
      <c r="CF22" s="649"/>
      <c r="CG22" s="649"/>
      <c r="CH22" s="649"/>
      <c r="CI22" s="649"/>
      <c r="CJ22" s="649"/>
      <c r="CK22" s="649"/>
      <c r="CL22" s="649"/>
      <c r="CM22" s="649"/>
      <c r="CN22" s="649"/>
      <c r="CO22" s="649"/>
      <c r="CP22" s="649"/>
      <c r="CQ22" s="649"/>
      <c r="CR22" s="649"/>
      <c r="CS22" s="650"/>
      <c r="CT22" s="663" t="s">
        <v>42</v>
      </c>
      <c r="CU22" s="649"/>
      <c r="CV22" s="649"/>
      <c r="CW22" s="649"/>
      <c r="CX22" s="649"/>
      <c r="CY22" s="649"/>
      <c r="CZ22" s="649"/>
      <c r="DA22" s="649"/>
      <c r="DB22" s="649"/>
      <c r="DC22" s="649"/>
      <c r="DD22" s="649"/>
      <c r="DE22" s="649"/>
      <c r="DF22" s="649"/>
      <c r="DG22" s="649"/>
      <c r="DH22" s="649"/>
      <c r="DI22" s="649"/>
      <c r="DJ22" s="650"/>
      <c r="DK22" s="663" t="s">
        <v>42</v>
      </c>
      <c r="DL22" s="649"/>
      <c r="DM22" s="649"/>
      <c r="DN22" s="649"/>
      <c r="DO22" s="649"/>
      <c r="DP22" s="649"/>
      <c r="DQ22" s="649"/>
      <c r="DR22" s="649"/>
      <c r="DS22" s="649"/>
      <c r="DT22" s="649"/>
      <c r="DU22" s="649"/>
      <c r="DV22" s="649"/>
      <c r="DW22" s="649"/>
      <c r="DX22" s="649"/>
      <c r="DY22" s="649"/>
      <c r="DZ22" s="649"/>
      <c r="EA22" s="650"/>
      <c r="EB22" s="663" t="s">
        <v>42</v>
      </c>
      <c r="EC22" s="649"/>
      <c r="ED22" s="649"/>
      <c r="EE22" s="649"/>
      <c r="EF22" s="649"/>
      <c r="EG22" s="649"/>
      <c r="EH22" s="649"/>
      <c r="EI22" s="649"/>
      <c r="EJ22" s="649"/>
      <c r="EK22" s="649"/>
      <c r="EL22" s="649"/>
      <c r="EM22" s="649"/>
      <c r="EN22" s="649"/>
      <c r="EO22" s="649"/>
      <c r="EP22" s="649"/>
      <c r="EQ22" s="649"/>
      <c r="ER22" s="649"/>
      <c r="ES22" s="650"/>
      <c r="ET22" s="564">
        <f>SUM(ET18:ET21)</f>
        <v>10939.54</v>
      </c>
      <c r="EU22" s="565"/>
      <c r="EV22" s="565"/>
      <c r="EW22" s="565"/>
      <c r="EX22" s="565"/>
      <c r="EY22" s="565"/>
      <c r="EZ22" s="565"/>
      <c r="FA22" s="565"/>
      <c r="FB22" s="565"/>
      <c r="FC22" s="565"/>
      <c r="FD22" s="565"/>
      <c r="FE22" s="565"/>
      <c r="FF22" s="565"/>
      <c r="FG22" s="565"/>
      <c r="FH22" s="565"/>
      <c r="FI22" s="565"/>
      <c r="FJ22" s="566"/>
    </row>
    <row r="23" spans="1:166" s="47" customFormat="1" ht="14.25" customHeight="1">
      <c r="A23" s="50"/>
      <c r="B23" s="649" t="s">
        <v>43</v>
      </c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50"/>
      <c r="T23" s="664"/>
      <c r="U23" s="665"/>
      <c r="V23" s="665"/>
      <c r="W23" s="665"/>
      <c r="X23" s="665"/>
      <c r="Y23" s="665"/>
      <c r="Z23" s="665"/>
      <c r="AA23" s="665"/>
      <c r="AB23" s="665"/>
      <c r="AC23" s="665"/>
      <c r="AD23" s="665"/>
      <c r="AE23" s="665"/>
      <c r="AF23" s="665"/>
      <c r="AG23" s="665"/>
      <c r="AH23" s="665"/>
      <c r="AI23" s="665"/>
      <c r="AJ23" s="665"/>
      <c r="AK23" s="665"/>
      <c r="AL23" s="665"/>
      <c r="AM23" s="666"/>
      <c r="AN23" s="673"/>
      <c r="AO23" s="674"/>
      <c r="AP23" s="674"/>
      <c r="AQ23" s="674"/>
      <c r="AR23" s="674"/>
      <c r="AS23" s="674"/>
      <c r="AT23" s="674"/>
      <c r="AU23" s="674"/>
      <c r="AV23" s="674"/>
      <c r="AW23" s="674"/>
      <c r="AX23" s="674"/>
      <c r="AY23" s="674"/>
      <c r="AZ23" s="674"/>
      <c r="BA23" s="674"/>
      <c r="BB23" s="674"/>
      <c r="BC23" s="674"/>
      <c r="BD23" s="674"/>
      <c r="BE23" s="674"/>
      <c r="BF23" s="674"/>
      <c r="BG23" s="674"/>
      <c r="BH23" s="674"/>
      <c r="BI23" s="674"/>
      <c r="BJ23" s="674"/>
      <c r="BK23" s="674"/>
      <c r="BL23" s="675"/>
      <c r="BM23" s="667"/>
      <c r="BN23" s="668"/>
      <c r="BO23" s="668"/>
      <c r="BP23" s="668"/>
      <c r="BQ23" s="668"/>
      <c r="BR23" s="668"/>
      <c r="BS23" s="668"/>
      <c r="BT23" s="668"/>
      <c r="BU23" s="668"/>
      <c r="BV23" s="668"/>
      <c r="BW23" s="668"/>
      <c r="BX23" s="668"/>
      <c r="BY23" s="668"/>
      <c r="BZ23" s="668"/>
      <c r="CA23" s="669"/>
      <c r="CB23" s="664"/>
      <c r="CC23" s="665"/>
      <c r="CD23" s="665"/>
      <c r="CE23" s="665"/>
      <c r="CF23" s="665"/>
      <c r="CG23" s="665"/>
      <c r="CH23" s="665"/>
      <c r="CI23" s="665"/>
      <c r="CJ23" s="665"/>
      <c r="CK23" s="665"/>
      <c r="CL23" s="665"/>
      <c r="CM23" s="665"/>
      <c r="CN23" s="665"/>
      <c r="CO23" s="665"/>
      <c r="CP23" s="665"/>
      <c r="CQ23" s="665"/>
      <c r="CR23" s="665"/>
      <c r="CS23" s="666"/>
      <c r="CT23" s="664"/>
      <c r="CU23" s="665"/>
      <c r="CV23" s="665"/>
      <c r="CW23" s="665"/>
      <c r="CX23" s="665"/>
      <c r="CY23" s="665"/>
      <c r="CZ23" s="665"/>
      <c r="DA23" s="665"/>
      <c r="DB23" s="665"/>
      <c r="DC23" s="665"/>
      <c r="DD23" s="665"/>
      <c r="DE23" s="665"/>
      <c r="DF23" s="665"/>
      <c r="DG23" s="665"/>
      <c r="DH23" s="665"/>
      <c r="DI23" s="665"/>
      <c r="DJ23" s="666"/>
      <c r="DK23" s="664"/>
      <c r="DL23" s="665"/>
      <c r="DM23" s="665"/>
      <c r="DN23" s="665"/>
      <c r="DO23" s="665"/>
      <c r="DP23" s="665"/>
      <c r="DQ23" s="665"/>
      <c r="DR23" s="665"/>
      <c r="DS23" s="665"/>
      <c r="DT23" s="665"/>
      <c r="DU23" s="665"/>
      <c r="DV23" s="665"/>
      <c r="DW23" s="665"/>
      <c r="DX23" s="665"/>
      <c r="DY23" s="665"/>
      <c r="DZ23" s="665"/>
      <c r="EA23" s="666"/>
      <c r="EB23" s="664"/>
      <c r="EC23" s="665"/>
      <c r="ED23" s="665"/>
      <c r="EE23" s="665"/>
      <c r="EF23" s="665"/>
      <c r="EG23" s="665"/>
      <c r="EH23" s="665"/>
      <c r="EI23" s="665"/>
      <c r="EJ23" s="665"/>
      <c r="EK23" s="665"/>
      <c r="EL23" s="665"/>
      <c r="EM23" s="665"/>
      <c r="EN23" s="665"/>
      <c r="EO23" s="665"/>
      <c r="EP23" s="665"/>
      <c r="EQ23" s="665"/>
      <c r="ER23" s="665"/>
      <c r="ES23" s="666"/>
      <c r="ET23" s="667"/>
      <c r="EU23" s="668"/>
      <c r="EV23" s="668"/>
      <c r="EW23" s="668"/>
      <c r="EX23" s="668"/>
      <c r="EY23" s="668"/>
      <c r="EZ23" s="668"/>
      <c r="FA23" s="668"/>
      <c r="FB23" s="668"/>
      <c r="FC23" s="668"/>
      <c r="FD23" s="668"/>
      <c r="FE23" s="668"/>
      <c r="FF23" s="668"/>
      <c r="FG23" s="668"/>
      <c r="FH23" s="668"/>
      <c r="FI23" s="668"/>
      <c r="FJ23" s="669"/>
    </row>
    <row r="24" spans="1:166" s="47" customFormat="1" ht="12" customHeight="1">
      <c r="A24" s="50"/>
      <c r="B24" s="670" t="s">
        <v>41</v>
      </c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1"/>
      <c r="T24" s="672" t="s">
        <v>42</v>
      </c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  <c r="AJ24" s="672"/>
      <c r="AK24" s="672"/>
      <c r="AL24" s="672"/>
      <c r="AM24" s="672"/>
      <c r="AN24" s="672" t="s">
        <v>42</v>
      </c>
      <c r="AO24" s="672"/>
      <c r="AP24" s="672"/>
      <c r="AQ24" s="672"/>
      <c r="AR24" s="672"/>
      <c r="AS24" s="672"/>
      <c r="AT24" s="672"/>
      <c r="AU24" s="672"/>
      <c r="AV24" s="672"/>
      <c r="AW24" s="672"/>
      <c r="AX24" s="672"/>
      <c r="AY24" s="672"/>
      <c r="AZ24" s="672"/>
      <c r="BA24" s="672"/>
      <c r="BB24" s="672"/>
      <c r="BC24" s="672"/>
      <c r="BD24" s="672"/>
      <c r="BE24" s="672"/>
      <c r="BF24" s="672"/>
      <c r="BG24" s="672"/>
      <c r="BH24" s="672"/>
      <c r="BI24" s="672"/>
      <c r="BJ24" s="672"/>
      <c r="BK24" s="672"/>
      <c r="BL24" s="672"/>
      <c r="BM24" s="672" t="s">
        <v>42</v>
      </c>
      <c r="BN24" s="672"/>
      <c r="BO24" s="672"/>
      <c r="BP24" s="672"/>
      <c r="BQ24" s="672"/>
      <c r="BR24" s="672"/>
      <c r="BS24" s="672"/>
      <c r="BT24" s="672"/>
      <c r="BU24" s="672"/>
      <c r="BV24" s="672"/>
      <c r="BW24" s="672"/>
      <c r="BX24" s="672"/>
      <c r="BY24" s="672"/>
      <c r="BZ24" s="672"/>
      <c r="CA24" s="672"/>
      <c r="CB24" s="672" t="s">
        <v>42</v>
      </c>
      <c r="CC24" s="672"/>
      <c r="CD24" s="672"/>
      <c r="CE24" s="672"/>
      <c r="CF24" s="672"/>
      <c r="CG24" s="672"/>
      <c r="CH24" s="672"/>
      <c r="CI24" s="672"/>
      <c r="CJ24" s="672"/>
      <c r="CK24" s="672"/>
      <c r="CL24" s="672"/>
      <c r="CM24" s="672"/>
      <c r="CN24" s="672"/>
      <c r="CO24" s="672"/>
      <c r="CP24" s="672"/>
      <c r="CQ24" s="672"/>
      <c r="CR24" s="672"/>
      <c r="CS24" s="672"/>
      <c r="CT24" s="672" t="s">
        <v>42</v>
      </c>
      <c r="CU24" s="672"/>
      <c r="CV24" s="672"/>
      <c r="CW24" s="672"/>
      <c r="CX24" s="672"/>
      <c r="CY24" s="672"/>
      <c r="CZ24" s="672"/>
      <c r="DA24" s="672"/>
      <c r="DB24" s="672"/>
      <c r="DC24" s="672"/>
      <c r="DD24" s="672"/>
      <c r="DE24" s="672"/>
      <c r="DF24" s="672"/>
      <c r="DG24" s="672"/>
      <c r="DH24" s="672"/>
      <c r="DI24" s="672"/>
      <c r="DJ24" s="672"/>
      <c r="DK24" s="672" t="s">
        <v>42</v>
      </c>
      <c r="DL24" s="672"/>
      <c r="DM24" s="672"/>
      <c r="DN24" s="672"/>
      <c r="DO24" s="672"/>
      <c r="DP24" s="672"/>
      <c r="DQ24" s="672"/>
      <c r="DR24" s="672"/>
      <c r="DS24" s="672"/>
      <c r="DT24" s="672"/>
      <c r="DU24" s="672"/>
      <c r="DV24" s="672"/>
      <c r="DW24" s="672"/>
      <c r="DX24" s="672"/>
      <c r="DY24" s="672"/>
      <c r="DZ24" s="672"/>
      <c r="EA24" s="672"/>
      <c r="EB24" s="672" t="s">
        <v>42</v>
      </c>
      <c r="EC24" s="672"/>
      <c r="ED24" s="672"/>
      <c r="EE24" s="672"/>
      <c r="EF24" s="672"/>
      <c r="EG24" s="672"/>
      <c r="EH24" s="672"/>
      <c r="EI24" s="672"/>
      <c r="EJ24" s="672"/>
      <c r="EK24" s="672"/>
      <c r="EL24" s="672"/>
      <c r="EM24" s="672"/>
      <c r="EN24" s="672"/>
      <c r="EO24" s="672"/>
      <c r="EP24" s="672"/>
      <c r="EQ24" s="672"/>
      <c r="ER24" s="672"/>
      <c r="ES24" s="672"/>
      <c r="ET24" s="655"/>
      <c r="EU24" s="655"/>
      <c r="EV24" s="655"/>
      <c r="EW24" s="655"/>
      <c r="EX24" s="655"/>
      <c r="EY24" s="655"/>
      <c r="EZ24" s="655"/>
      <c r="FA24" s="655"/>
      <c r="FB24" s="655"/>
      <c r="FC24" s="655"/>
      <c r="FD24" s="655"/>
      <c r="FE24" s="655"/>
      <c r="FF24" s="655"/>
      <c r="FG24" s="655"/>
      <c r="FH24" s="655"/>
      <c r="FI24" s="655"/>
      <c r="FJ24" s="655"/>
    </row>
    <row r="25" spans="1:166" s="47" customFormat="1" ht="19.5" customHeight="1">
      <c r="A25" s="50"/>
      <c r="B25" s="679" t="s">
        <v>44</v>
      </c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80"/>
      <c r="T25" s="672" t="s">
        <v>42</v>
      </c>
      <c r="U25" s="672"/>
      <c r="V25" s="672"/>
      <c r="W25" s="672"/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672"/>
      <c r="AL25" s="672"/>
      <c r="AM25" s="672"/>
      <c r="AN25" s="672" t="s">
        <v>42</v>
      </c>
      <c r="AO25" s="672"/>
      <c r="AP25" s="672"/>
      <c r="AQ25" s="672"/>
      <c r="AR25" s="672"/>
      <c r="AS25" s="672"/>
      <c r="AT25" s="672"/>
      <c r="AU25" s="672"/>
      <c r="AV25" s="672"/>
      <c r="AW25" s="672"/>
      <c r="AX25" s="672"/>
      <c r="AY25" s="672"/>
      <c r="AZ25" s="672"/>
      <c r="BA25" s="672"/>
      <c r="BB25" s="672"/>
      <c r="BC25" s="672"/>
      <c r="BD25" s="672"/>
      <c r="BE25" s="672"/>
      <c r="BF25" s="672"/>
      <c r="BG25" s="672"/>
      <c r="BH25" s="672"/>
      <c r="BI25" s="672"/>
      <c r="BJ25" s="672"/>
      <c r="BK25" s="672"/>
      <c r="BL25" s="672"/>
      <c r="BM25" s="672" t="s">
        <v>42</v>
      </c>
      <c r="BN25" s="672"/>
      <c r="BO25" s="672"/>
      <c r="BP25" s="672"/>
      <c r="BQ25" s="672"/>
      <c r="BR25" s="672"/>
      <c r="BS25" s="672"/>
      <c r="BT25" s="672"/>
      <c r="BU25" s="672"/>
      <c r="BV25" s="672"/>
      <c r="BW25" s="672"/>
      <c r="BX25" s="672"/>
      <c r="BY25" s="672"/>
      <c r="BZ25" s="672"/>
      <c r="CA25" s="672"/>
      <c r="CB25" s="672" t="s">
        <v>42</v>
      </c>
      <c r="CC25" s="672"/>
      <c r="CD25" s="672"/>
      <c r="CE25" s="672"/>
      <c r="CF25" s="672"/>
      <c r="CG25" s="672"/>
      <c r="CH25" s="672"/>
      <c r="CI25" s="672"/>
      <c r="CJ25" s="672"/>
      <c r="CK25" s="672"/>
      <c r="CL25" s="672"/>
      <c r="CM25" s="672"/>
      <c r="CN25" s="672"/>
      <c r="CO25" s="672"/>
      <c r="CP25" s="672"/>
      <c r="CQ25" s="672"/>
      <c r="CR25" s="672"/>
      <c r="CS25" s="672"/>
      <c r="CT25" s="672" t="s">
        <v>42</v>
      </c>
      <c r="CU25" s="672"/>
      <c r="CV25" s="672"/>
      <c r="CW25" s="672"/>
      <c r="CX25" s="672"/>
      <c r="CY25" s="672"/>
      <c r="CZ25" s="672"/>
      <c r="DA25" s="672"/>
      <c r="DB25" s="672"/>
      <c r="DC25" s="672"/>
      <c r="DD25" s="672"/>
      <c r="DE25" s="672"/>
      <c r="DF25" s="672"/>
      <c r="DG25" s="672"/>
      <c r="DH25" s="672"/>
      <c r="DI25" s="672"/>
      <c r="DJ25" s="672"/>
      <c r="DK25" s="672" t="s">
        <v>42</v>
      </c>
      <c r="DL25" s="672"/>
      <c r="DM25" s="672"/>
      <c r="DN25" s="672"/>
      <c r="DO25" s="672"/>
      <c r="DP25" s="672"/>
      <c r="DQ25" s="672"/>
      <c r="DR25" s="672"/>
      <c r="DS25" s="672"/>
      <c r="DT25" s="672"/>
      <c r="DU25" s="672"/>
      <c r="DV25" s="672"/>
      <c r="DW25" s="672"/>
      <c r="DX25" s="672"/>
      <c r="DY25" s="672"/>
      <c r="DZ25" s="672"/>
      <c r="EA25" s="672"/>
      <c r="EB25" s="672" t="s">
        <v>42</v>
      </c>
      <c r="EC25" s="672"/>
      <c r="ED25" s="672"/>
      <c r="EE25" s="672"/>
      <c r="EF25" s="672"/>
      <c r="EG25" s="672"/>
      <c r="EH25" s="672"/>
      <c r="EI25" s="672"/>
      <c r="EJ25" s="672"/>
      <c r="EK25" s="672"/>
      <c r="EL25" s="672"/>
      <c r="EM25" s="672"/>
      <c r="EN25" s="672"/>
      <c r="EO25" s="672"/>
      <c r="EP25" s="672"/>
      <c r="EQ25" s="672"/>
      <c r="ER25" s="672"/>
      <c r="ES25" s="672"/>
      <c r="ET25" s="564">
        <f>ET22+ET24</f>
        <v>10939.54</v>
      </c>
      <c r="EU25" s="565"/>
      <c r="EV25" s="565"/>
      <c r="EW25" s="565"/>
      <c r="EX25" s="565"/>
      <c r="EY25" s="565"/>
      <c r="EZ25" s="565"/>
      <c r="FA25" s="565"/>
      <c r="FB25" s="565"/>
      <c r="FC25" s="565"/>
      <c r="FD25" s="565"/>
      <c r="FE25" s="565"/>
      <c r="FF25" s="565"/>
      <c r="FG25" s="565"/>
      <c r="FH25" s="565"/>
      <c r="FI25" s="565"/>
      <c r="FJ25" s="566"/>
    </row>
    <row r="26" s="9" customFormat="1" ht="12.75"/>
    <row r="27" s="9" customFormat="1" ht="12.75"/>
    <row r="28" s="9" customFormat="1" ht="12.75"/>
    <row r="29" ht="12.75"/>
    <row r="30" ht="12.75"/>
    <row r="31" ht="12.75"/>
    <row r="32" ht="12.75"/>
    <row r="33" ht="12.75"/>
  </sheetData>
  <mergeCells count="97">
    <mergeCell ref="EB25:ES25"/>
    <mergeCell ref="ET25:FJ25"/>
    <mergeCell ref="ET21:FJ21"/>
    <mergeCell ref="B25:S25"/>
    <mergeCell ref="T25:AM25"/>
    <mergeCell ref="AN25:BL25"/>
    <mergeCell ref="BM25:CA25"/>
    <mergeCell ref="CB25:CS25"/>
    <mergeCell ref="CT25:DJ25"/>
    <mergeCell ref="DK25:EA25"/>
    <mergeCell ref="CB21:CS21"/>
    <mergeCell ref="CT21:DJ21"/>
    <mergeCell ref="DK21:EA21"/>
    <mergeCell ref="EB21:ES21"/>
    <mergeCell ref="B21:S21"/>
    <mergeCell ref="T21:AM21"/>
    <mergeCell ref="AN21:BL21"/>
    <mergeCell ref="BM21:CA21"/>
    <mergeCell ref="B20:S20"/>
    <mergeCell ref="T20:AM20"/>
    <mergeCell ref="AN20:BL20"/>
    <mergeCell ref="BM20:CA20"/>
    <mergeCell ref="CB20:CS20"/>
    <mergeCell ref="CT20:DJ20"/>
    <mergeCell ref="DK20:EA20"/>
    <mergeCell ref="EB20:ES20"/>
    <mergeCell ref="ET20:FJ20"/>
    <mergeCell ref="CB24:CS24"/>
    <mergeCell ref="CT24:DJ24"/>
    <mergeCell ref="DJ1:FI7"/>
    <mergeCell ref="ET24:FJ24"/>
    <mergeCell ref="DK24:EA24"/>
    <mergeCell ref="EB24:ES24"/>
    <mergeCell ref="ET22:FJ22"/>
    <mergeCell ref="CB23:CS23"/>
    <mergeCell ref="CT23:DJ23"/>
    <mergeCell ref="B23:S23"/>
    <mergeCell ref="T23:AM23"/>
    <mergeCell ref="AN23:BL23"/>
    <mergeCell ref="BM23:CA23"/>
    <mergeCell ref="B24:S24"/>
    <mergeCell ref="T24:AM24"/>
    <mergeCell ref="AN24:BL24"/>
    <mergeCell ref="BM24:CA24"/>
    <mergeCell ref="EB23:ES23"/>
    <mergeCell ref="ET23:FJ23"/>
    <mergeCell ref="CB22:CS22"/>
    <mergeCell ref="CT22:DJ22"/>
    <mergeCell ref="DK22:EA22"/>
    <mergeCell ref="EB22:ES22"/>
    <mergeCell ref="DK23:EA23"/>
    <mergeCell ref="B22:S22"/>
    <mergeCell ref="T22:AM22"/>
    <mergeCell ref="AN22:BL22"/>
    <mergeCell ref="BM22:CA22"/>
    <mergeCell ref="ET18:FJ18"/>
    <mergeCell ref="B19:S19"/>
    <mergeCell ref="T19:AM19"/>
    <mergeCell ref="AN19:BL19"/>
    <mergeCell ref="BM19:CA19"/>
    <mergeCell ref="CB19:CS19"/>
    <mergeCell ref="CT19:DJ19"/>
    <mergeCell ref="DK19:EA19"/>
    <mergeCell ref="EB19:ES19"/>
    <mergeCell ref="ET19:FJ19"/>
    <mergeCell ref="CB18:CS18"/>
    <mergeCell ref="CT18:DJ18"/>
    <mergeCell ref="DK18:EA18"/>
    <mergeCell ref="EB18:ES18"/>
    <mergeCell ref="B18:S18"/>
    <mergeCell ref="T18:AM18"/>
    <mergeCell ref="AN18:BL18"/>
    <mergeCell ref="BM18:CA18"/>
    <mergeCell ref="ET16:FJ16"/>
    <mergeCell ref="A17:S17"/>
    <mergeCell ref="T17:AM17"/>
    <mergeCell ref="AN17:BL17"/>
    <mergeCell ref="BM17:CA17"/>
    <mergeCell ref="CB17:CS17"/>
    <mergeCell ref="CT17:DJ17"/>
    <mergeCell ref="DK17:EA17"/>
    <mergeCell ref="EB17:ES17"/>
    <mergeCell ref="ET17:FJ17"/>
    <mergeCell ref="A13:FJ13"/>
    <mergeCell ref="A14:FJ14"/>
    <mergeCell ref="A16:S16"/>
    <mergeCell ref="T16:AM16"/>
    <mergeCell ref="AN16:BL16"/>
    <mergeCell ref="BM16:CA16"/>
    <mergeCell ref="CB16:CS16"/>
    <mergeCell ref="CT16:DJ16"/>
    <mergeCell ref="DK16:EA16"/>
    <mergeCell ref="EB16:ES16"/>
    <mergeCell ref="F1:V1"/>
    <mergeCell ref="W1:AA1"/>
    <mergeCell ref="AB1:AC1"/>
    <mergeCell ref="AB2:BH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0" r:id="rId1"/>
  <headerFooter alignWithMargins="0">
    <oddFooter>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J22"/>
  <sheetViews>
    <sheetView workbookViewId="0" topLeftCell="K7">
      <selection activeCell="AK28" sqref="AK28"/>
    </sheetView>
  </sheetViews>
  <sheetFormatPr defaultColWidth="9.00390625" defaultRowHeight="12.75"/>
  <cols>
    <col min="1" max="26" width="0.875" style="1" customWidth="1"/>
    <col min="27" max="27" width="2.125" style="1" customWidth="1"/>
    <col min="28" max="41" width="0.875" style="1" customWidth="1"/>
    <col min="42" max="42" width="1.75390625" style="1" customWidth="1"/>
    <col min="43" max="16384" width="0.875" style="1" customWidth="1"/>
  </cols>
  <sheetData>
    <row r="2" spans="1:164" s="2" customFormat="1" ht="11.25">
      <c r="A2" s="1" t="s">
        <v>27</v>
      </c>
      <c r="B2" s="1"/>
      <c r="C2" s="1"/>
      <c r="D2" s="1"/>
      <c r="E2" s="1"/>
      <c r="F2" s="585" t="str">
        <f>'Тонкинский п1'!F1:V1</f>
        <v>июня</v>
      </c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6">
        <v>201</v>
      </c>
      <c r="X2" s="586"/>
      <c r="Y2" s="586"/>
      <c r="Z2" s="586"/>
      <c r="AA2" s="586"/>
      <c r="AB2" s="645">
        <v>0</v>
      </c>
      <c r="AC2" s="645"/>
      <c r="AD2" s="1"/>
      <c r="AE2" s="1" t="s">
        <v>28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DK2" s="681" t="s">
        <v>267</v>
      </c>
      <c r="DL2" s="604"/>
      <c r="DM2" s="604"/>
      <c r="DN2" s="604"/>
      <c r="DO2" s="604"/>
      <c r="DP2" s="604"/>
      <c r="DQ2" s="604"/>
      <c r="DR2" s="604"/>
      <c r="DS2" s="604"/>
      <c r="DT2" s="604"/>
      <c r="DU2" s="604"/>
      <c r="DV2" s="604"/>
      <c r="DW2" s="604"/>
      <c r="DX2" s="604"/>
      <c r="DY2" s="604"/>
      <c r="DZ2" s="604"/>
      <c r="EA2" s="604"/>
      <c r="EB2" s="604"/>
      <c r="EC2" s="604"/>
      <c r="ED2" s="604"/>
      <c r="EE2" s="604"/>
      <c r="EF2" s="604"/>
      <c r="EG2" s="604"/>
      <c r="EH2" s="604"/>
      <c r="EI2" s="604"/>
      <c r="EJ2" s="604"/>
      <c r="EK2" s="604"/>
      <c r="EL2" s="604"/>
      <c r="EM2" s="604"/>
      <c r="EN2" s="604"/>
      <c r="EO2" s="604"/>
      <c r="EP2" s="604"/>
      <c r="EQ2" s="604"/>
      <c r="ER2" s="604"/>
      <c r="ES2" s="604"/>
      <c r="ET2" s="604"/>
      <c r="EU2" s="604"/>
      <c r="EV2" s="604"/>
      <c r="EW2" s="604"/>
      <c r="EX2" s="604"/>
      <c r="EY2" s="604"/>
      <c r="EZ2" s="604"/>
      <c r="FA2" s="604"/>
      <c r="FB2" s="604"/>
      <c r="FC2" s="604"/>
      <c r="FD2" s="604"/>
      <c r="FE2" s="604"/>
      <c r="FF2" s="604"/>
      <c r="FG2" s="604"/>
      <c r="FH2" s="604"/>
    </row>
    <row r="3" spans="1:164" s="2" customFormat="1" ht="11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85" t="s">
        <v>137</v>
      </c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DK3" s="604"/>
      <c r="DL3" s="604"/>
      <c r="DM3" s="604"/>
      <c r="DN3" s="604"/>
      <c r="DO3" s="604"/>
      <c r="DP3" s="604"/>
      <c r="DQ3" s="604"/>
      <c r="DR3" s="604"/>
      <c r="DS3" s="604"/>
      <c r="DT3" s="604"/>
      <c r="DU3" s="604"/>
      <c r="DV3" s="604"/>
      <c r="DW3" s="604"/>
      <c r="DX3" s="604"/>
      <c r="DY3" s="604"/>
      <c r="DZ3" s="604"/>
      <c r="EA3" s="604"/>
      <c r="EB3" s="604"/>
      <c r="EC3" s="604"/>
      <c r="ED3" s="604"/>
      <c r="EE3" s="604"/>
      <c r="EF3" s="604"/>
      <c r="EG3" s="604"/>
      <c r="EH3" s="604"/>
      <c r="EI3" s="604"/>
      <c r="EJ3" s="604"/>
      <c r="EK3" s="604"/>
      <c r="EL3" s="604"/>
      <c r="EM3" s="604"/>
      <c r="EN3" s="604"/>
      <c r="EO3" s="604"/>
      <c r="EP3" s="604"/>
      <c r="EQ3" s="604"/>
      <c r="ER3" s="604"/>
      <c r="ES3" s="604"/>
      <c r="ET3" s="604"/>
      <c r="EU3" s="604"/>
      <c r="EV3" s="604"/>
      <c r="EW3" s="604"/>
      <c r="EX3" s="604"/>
      <c r="EY3" s="604"/>
      <c r="EZ3" s="604"/>
      <c r="FA3" s="604"/>
      <c r="FB3" s="604"/>
      <c r="FC3" s="604"/>
      <c r="FD3" s="604"/>
      <c r="FE3" s="604"/>
      <c r="FF3" s="604"/>
      <c r="FG3" s="604"/>
      <c r="FH3" s="604"/>
    </row>
    <row r="4" spans="1:164" s="2" customFormat="1" ht="11.25">
      <c r="A4" s="1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DK4" s="604"/>
      <c r="DL4" s="604"/>
      <c r="DM4" s="604"/>
      <c r="DN4" s="604"/>
      <c r="DO4" s="604"/>
      <c r="DP4" s="604"/>
      <c r="DQ4" s="604"/>
      <c r="DR4" s="604"/>
      <c r="DS4" s="604"/>
      <c r="DT4" s="604"/>
      <c r="DU4" s="604"/>
      <c r="DV4" s="604"/>
      <c r="DW4" s="604"/>
      <c r="DX4" s="604"/>
      <c r="DY4" s="604"/>
      <c r="DZ4" s="604"/>
      <c r="EA4" s="604"/>
      <c r="EB4" s="604"/>
      <c r="EC4" s="604"/>
      <c r="ED4" s="604"/>
      <c r="EE4" s="604"/>
      <c r="EF4" s="604"/>
      <c r="EG4" s="604"/>
      <c r="EH4" s="604"/>
      <c r="EI4" s="604"/>
      <c r="EJ4" s="604"/>
      <c r="EK4" s="604"/>
      <c r="EL4" s="604"/>
      <c r="EM4" s="604"/>
      <c r="EN4" s="604"/>
      <c r="EO4" s="604"/>
      <c r="EP4" s="604"/>
      <c r="EQ4" s="604"/>
      <c r="ER4" s="604"/>
      <c r="ES4" s="604"/>
      <c r="ET4" s="604"/>
      <c r="EU4" s="604"/>
      <c r="EV4" s="604"/>
      <c r="EW4" s="604"/>
      <c r="EX4" s="604"/>
      <c r="EY4" s="604"/>
      <c r="EZ4" s="604"/>
      <c r="FA4" s="604"/>
      <c r="FB4" s="604"/>
      <c r="FC4" s="604"/>
      <c r="FD4" s="604"/>
      <c r="FE4" s="604"/>
      <c r="FF4" s="604"/>
      <c r="FG4" s="604"/>
      <c r="FH4" s="604"/>
    </row>
    <row r="5" spans="115:164" ht="11.25">
      <c r="DK5" s="604"/>
      <c r="DL5" s="604"/>
      <c r="DM5" s="604"/>
      <c r="DN5" s="604"/>
      <c r="DO5" s="604"/>
      <c r="DP5" s="604"/>
      <c r="DQ5" s="604"/>
      <c r="DR5" s="604"/>
      <c r="DS5" s="604"/>
      <c r="DT5" s="604"/>
      <c r="DU5" s="604"/>
      <c r="DV5" s="604"/>
      <c r="DW5" s="604"/>
      <c r="DX5" s="604"/>
      <c r="DY5" s="604"/>
      <c r="DZ5" s="604"/>
      <c r="EA5" s="604"/>
      <c r="EB5" s="604"/>
      <c r="EC5" s="604"/>
      <c r="ED5" s="604"/>
      <c r="EE5" s="604"/>
      <c r="EF5" s="604"/>
      <c r="EG5" s="604"/>
      <c r="EH5" s="604"/>
      <c r="EI5" s="604"/>
      <c r="EJ5" s="604"/>
      <c r="EK5" s="604"/>
      <c r="EL5" s="604"/>
      <c r="EM5" s="604"/>
      <c r="EN5" s="604"/>
      <c r="EO5" s="604"/>
      <c r="EP5" s="604"/>
      <c r="EQ5" s="604"/>
      <c r="ER5" s="604"/>
      <c r="ES5" s="604"/>
      <c r="ET5" s="604"/>
      <c r="EU5" s="604"/>
      <c r="EV5" s="604"/>
      <c r="EW5" s="604"/>
      <c r="EX5" s="604"/>
      <c r="EY5" s="604"/>
      <c r="EZ5" s="604"/>
      <c r="FA5" s="604"/>
      <c r="FB5" s="604"/>
      <c r="FC5" s="604"/>
      <c r="FD5" s="604"/>
      <c r="FE5" s="604"/>
      <c r="FF5" s="604"/>
      <c r="FG5" s="604"/>
      <c r="FH5" s="604"/>
    </row>
    <row r="6" spans="115:164" ht="11.25">
      <c r="DK6" s="604"/>
      <c r="DL6" s="604"/>
      <c r="DM6" s="604"/>
      <c r="DN6" s="604"/>
      <c r="DO6" s="604"/>
      <c r="DP6" s="604"/>
      <c r="DQ6" s="604"/>
      <c r="DR6" s="604"/>
      <c r="DS6" s="604"/>
      <c r="DT6" s="604"/>
      <c r="DU6" s="604"/>
      <c r="DV6" s="604"/>
      <c r="DW6" s="604"/>
      <c r="DX6" s="604"/>
      <c r="DY6" s="604"/>
      <c r="DZ6" s="604"/>
      <c r="EA6" s="604"/>
      <c r="EB6" s="604"/>
      <c r="EC6" s="604"/>
      <c r="ED6" s="604"/>
      <c r="EE6" s="604"/>
      <c r="EF6" s="604"/>
      <c r="EG6" s="604"/>
      <c r="EH6" s="604"/>
      <c r="EI6" s="604"/>
      <c r="EJ6" s="604"/>
      <c r="EK6" s="604"/>
      <c r="EL6" s="604"/>
      <c r="EM6" s="604"/>
      <c r="EN6" s="604"/>
      <c r="EO6" s="604"/>
      <c r="EP6" s="604"/>
      <c r="EQ6" s="604"/>
      <c r="ER6" s="604"/>
      <c r="ES6" s="604"/>
      <c r="ET6" s="604"/>
      <c r="EU6" s="604"/>
      <c r="EV6" s="604"/>
      <c r="EW6" s="604"/>
      <c r="EX6" s="604"/>
      <c r="EY6" s="604"/>
      <c r="EZ6" s="604"/>
      <c r="FA6" s="604"/>
      <c r="FB6" s="604"/>
      <c r="FC6" s="604"/>
      <c r="FD6" s="604"/>
      <c r="FE6" s="604"/>
      <c r="FF6" s="604"/>
      <c r="FG6" s="604"/>
      <c r="FH6" s="604"/>
    </row>
    <row r="12" spans="1:166" s="8" customFormat="1" ht="14.25" customHeight="1">
      <c r="A12" s="588" t="s">
        <v>268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8"/>
      <c r="BO12" s="588"/>
      <c r="BP12" s="588"/>
      <c r="BQ12" s="588"/>
      <c r="BR12" s="588"/>
      <c r="BS12" s="588"/>
      <c r="BT12" s="588"/>
      <c r="BU12" s="588"/>
      <c r="BV12" s="588"/>
      <c r="BW12" s="588"/>
      <c r="BX12" s="588"/>
      <c r="BY12" s="588"/>
      <c r="BZ12" s="588"/>
      <c r="CA12" s="588"/>
      <c r="CB12" s="588"/>
      <c r="CC12" s="588"/>
      <c r="CD12" s="588"/>
      <c r="CE12" s="588"/>
      <c r="CF12" s="588"/>
      <c r="CG12" s="588"/>
      <c r="CH12" s="588"/>
      <c r="CI12" s="588"/>
      <c r="CJ12" s="588"/>
      <c r="CK12" s="588"/>
      <c r="CL12" s="588"/>
      <c r="CM12" s="588"/>
      <c r="CN12" s="588"/>
      <c r="CO12" s="588"/>
      <c r="CP12" s="588"/>
      <c r="CQ12" s="588"/>
      <c r="CR12" s="588"/>
      <c r="CS12" s="588"/>
      <c r="CT12" s="588"/>
      <c r="CU12" s="588"/>
      <c r="CV12" s="588"/>
      <c r="CW12" s="588"/>
      <c r="CX12" s="588"/>
      <c r="CY12" s="588"/>
      <c r="CZ12" s="588"/>
      <c r="DA12" s="588"/>
      <c r="DB12" s="588"/>
      <c r="DC12" s="588"/>
      <c r="DD12" s="588"/>
      <c r="DE12" s="588"/>
      <c r="DF12" s="588"/>
      <c r="DG12" s="588"/>
      <c r="DH12" s="588"/>
      <c r="DI12" s="588"/>
      <c r="DJ12" s="588"/>
      <c r="DK12" s="588"/>
      <c r="DL12" s="588"/>
      <c r="DM12" s="588"/>
      <c r="DN12" s="588"/>
      <c r="DO12" s="588"/>
      <c r="DP12" s="588"/>
      <c r="DQ12" s="588"/>
      <c r="DR12" s="588"/>
      <c r="DS12" s="588"/>
      <c r="DT12" s="588"/>
      <c r="DU12" s="588"/>
      <c r="DV12" s="588"/>
      <c r="DW12" s="588"/>
      <c r="DX12" s="588"/>
      <c r="DY12" s="588"/>
      <c r="DZ12" s="588"/>
      <c r="EA12" s="588"/>
      <c r="EB12" s="588"/>
      <c r="EC12" s="588"/>
      <c r="ED12" s="588"/>
      <c r="EE12" s="588"/>
      <c r="EF12" s="588"/>
      <c r="EG12" s="588"/>
      <c r="EH12" s="588"/>
      <c r="EI12" s="588"/>
      <c r="EJ12" s="588"/>
      <c r="EK12" s="588"/>
      <c r="EL12" s="588"/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588"/>
      <c r="EZ12" s="588"/>
      <c r="FA12" s="588"/>
      <c r="FB12" s="588"/>
      <c r="FC12" s="588"/>
      <c r="FD12" s="588"/>
      <c r="FE12" s="588"/>
      <c r="FF12" s="588"/>
      <c r="FG12" s="588"/>
      <c r="FH12" s="588"/>
      <c r="FI12" s="588"/>
      <c r="FJ12" s="588"/>
    </row>
    <row r="13" spans="1:166" s="8" customFormat="1" ht="14.25" customHeight="1">
      <c r="A13" s="588" t="s">
        <v>83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  <c r="BG13" s="588"/>
      <c r="BH13" s="588"/>
      <c r="BI13" s="588"/>
      <c r="BJ13" s="588"/>
      <c r="BK13" s="588"/>
      <c r="BL13" s="588"/>
      <c r="BM13" s="588"/>
      <c r="BN13" s="588"/>
      <c r="BO13" s="588"/>
      <c r="BP13" s="588"/>
      <c r="BQ13" s="588"/>
      <c r="BR13" s="588"/>
      <c r="BS13" s="588"/>
      <c r="BT13" s="588"/>
      <c r="BU13" s="588"/>
      <c r="BV13" s="588"/>
      <c r="BW13" s="588"/>
      <c r="BX13" s="588"/>
      <c r="BY13" s="588"/>
      <c r="BZ13" s="588"/>
      <c r="CA13" s="588"/>
      <c r="CB13" s="588"/>
      <c r="CC13" s="588"/>
      <c r="CD13" s="588"/>
      <c r="CE13" s="588"/>
      <c r="CF13" s="588"/>
      <c r="CG13" s="588"/>
      <c r="CH13" s="588"/>
      <c r="CI13" s="588"/>
      <c r="CJ13" s="588"/>
      <c r="CK13" s="588"/>
      <c r="CL13" s="588"/>
      <c r="CM13" s="588"/>
      <c r="CN13" s="588"/>
      <c r="CO13" s="588"/>
      <c r="CP13" s="588"/>
      <c r="CQ13" s="588"/>
      <c r="CR13" s="588"/>
      <c r="CS13" s="588"/>
      <c r="CT13" s="588"/>
      <c r="CU13" s="588"/>
      <c r="CV13" s="588"/>
      <c r="CW13" s="588"/>
      <c r="CX13" s="588"/>
      <c r="CY13" s="588"/>
      <c r="CZ13" s="588"/>
      <c r="DA13" s="588"/>
      <c r="DB13" s="588"/>
      <c r="DC13" s="588"/>
      <c r="DD13" s="588"/>
      <c r="DE13" s="588"/>
      <c r="DF13" s="588"/>
      <c r="DG13" s="588"/>
      <c r="DH13" s="588"/>
      <c r="DI13" s="588"/>
      <c r="DJ13" s="588"/>
      <c r="DK13" s="588"/>
      <c r="DL13" s="588"/>
      <c r="DM13" s="588"/>
      <c r="DN13" s="588"/>
      <c r="DO13" s="588"/>
      <c r="DP13" s="588"/>
      <c r="DQ13" s="588"/>
      <c r="DR13" s="588"/>
      <c r="DS13" s="588"/>
      <c r="DT13" s="588"/>
      <c r="DU13" s="588"/>
      <c r="DV13" s="588"/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8"/>
      <c r="EL13" s="588"/>
      <c r="EM13" s="588"/>
      <c r="EN13" s="588"/>
      <c r="EO13" s="588"/>
      <c r="EP13" s="588"/>
      <c r="EQ13" s="588"/>
      <c r="ER13" s="588"/>
      <c r="ES13" s="588"/>
      <c r="ET13" s="588"/>
      <c r="EU13" s="588"/>
      <c r="EV13" s="588"/>
      <c r="EW13" s="588"/>
      <c r="EX13" s="588"/>
      <c r="EY13" s="588"/>
      <c r="EZ13" s="588"/>
      <c r="FA13" s="588"/>
      <c r="FB13" s="588"/>
      <c r="FC13" s="588"/>
      <c r="FD13" s="588"/>
      <c r="FE13" s="588"/>
      <c r="FF13" s="588"/>
      <c r="FG13" s="588"/>
      <c r="FH13" s="588"/>
      <c r="FI13" s="588"/>
      <c r="FJ13" s="588"/>
    </row>
    <row r="14" spans="1:166" s="8" customFormat="1" ht="14.25" customHeight="1">
      <c r="A14" s="588" t="s">
        <v>71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88"/>
      <c r="AX14" s="588"/>
      <c r="AY14" s="588"/>
      <c r="AZ14" s="588"/>
      <c r="BA14" s="588"/>
      <c r="BB14" s="588"/>
      <c r="BC14" s="588"/>
      <c r="BD14" s="588"/>
      <c r="BE14" s="588"/>
      <c r="BF14" s="588"/>
      <c r="BG14" s="588"/>
      <c r="BH14" s="588"/>
      <c r="BI14" s="588"/>
      <c r="BJ14" s="588"/>
      <c r="BK14" s="588"/>
      <c r="BL14" s="588"/>
      <c r="BM14" s="588"/>
      <c r="BN14" s="588"/>
      <c r="BO14" s="588"/>
      <c r="BP14" s="588"/>
      <c r="BQ14" s="588"/>
      <c r="BR14" s="588"/>
      <c r="BS14" s="588"/>
      <c r="BT14" s="588"/>
      <c r="BU14" s="588"/>
      <c r="BV14" s="588"/>
      <c r="BW14" s="588"/>
      <c r="BX14" s="588"/>
      <c r="BY14" s="588"/>
      <c r="BZ14" s="588"/>
      <c r="CA14" s="588"/>
      <c r="CB14" s="588"/>
      <c r="CC14" s="588"/>
      <c r="CD14" s="588"/>
      <c r="CE14" s="588"/>
      <c r="CF14" s="588"/>
      <c r="CG14" s="588"/>
      <c r="CH14" s="588"/>
      <c r="CI14" s="588"/>
      <c r="CJ14" s="588"/>
      <c r="CK14" s="588"/>
      <c r="CL14" s="588"/>
      <c r="CM14" s="588"/>
      <c r="CN14" s="588"/>
      <c r="CO14" s="588"/>
      <c r="CP14" s="588"/>
      <c r="CQ14" s="588"/>
      <c r="CR14" s="588"/>
      <c r="CS14" s="588"/>
      <c r="CT14" s="588"/>
      <c r="CU14" s="588"/>
      <c r="CV14" s="588"/>
      <c r="CW14" s="588"/>
      <c r="CX14" s="588"/>
      <c r="CY14" s="588"/>
      <c r="CZ14" s="588"/>
      <c r="DA14" s="588"/>
      <c r="DB14" s="588"/>
      <c r="DC14" s="588"/>
      <c r="DD14" s="588"/>
      <c r="DE14" s="588"/>
      <c r="DF14" s="588"/>
      <c r="DG14" s="588"/>
      <c r="DH14" s="588"/>
      <c r="DI14" s="588"/>
      <c r="DJ14" s="588"/>
      <c r="DK14" s="588"/>
      <c r="DL14" s="588"/>
      <c r="DM14" s="588"/>
      <c r="DN14" s="588"/>
      <c r="DO14" s="588"/>
      <c r="DP14" s="588"/>
      <c r="DQ14" s="588"/>
      <c r="DR14" s="588"/>
      <c r="DS14" s="588"/>
      <c r="DT14" s="588"/>
      <c r="DU14" s="588"/>
      <c r="DV14" s="588"/>
      <c r="DW14" s="588"/>
      <c r="DX14" s="588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8"/>
      <c r="EJ14" s="588"/>
      <c r="EK14" s="588"/>
      <c r="EL14" s="588"/>
      <c r="EM14" s="588"/>
      <c r="EN14" s="588"/>
      <c r="EO14" s="588"/>
      <c r="EP14" s="588"/>
      <c r="EQ14" s="588"/>
      <c r="ER14" s="588"/>
      <c r="ES14" s="588"/>
      <c r="ET14" s="588"/>
      <c r="EU14" s="588"/>
      <c r="EV14" s="588"/>
      <c r="EW14" s="588"/>
      <c r="EX14" s="588"/>
      <c r="EY14" s="588"/>
      <c r="EZ14" s="588"/>
      <c r="FA14" s="588"/>
      <c r="FB14" s="588"/>
      <c r="FC14" s="588"/>
      <c r="FD14" s="588"/>
      <c r="FE14" s="588"/>
      <c r="FF14" s="588"/>
      <c r="FG14" s="588"/>
      <c r="FH14" s="588"/>
      <c r="FI14" s="588"/>
      <c r="FJ14" s="588"/>
    </row>
    <row r="15" spans="1:166" s="8" customFormat="1" ht="14.25" customHeight="1">
      <c r="A15" s="588" t="s">
        <v>72</v>
      </c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/>
      <c r="AV15" s="588"/>
      <c r="AW15" s="588"/>
      <c r="AX15" s="588"/>
      <c r="AY15" s="588"/>
      <c r="AZ15" s="588"/>
      <c r="BA15" s="588"/>
      <c r="BB15" s="588"/>
      <c r="BC15" s="588"/>
      <c r="BD15" s="588"/>
      <c r="BE15" s="588"/>
      <c r="BF15" s="588"/>
      <c r="BG15" s="588"/>
      <c r="BH15" s="588"/>
      <c r="BI15" s="588"/>
      <c r="BJ15" s="588"/>
      <c r="BK15" s="588"/>
      <c r="BL15" s="588"/>
      <c r="BM15" s="588"/>
      <c r="BN15" s="588"/>
      <c r="BO15" s="588"/>
      <c r="BP15" s="588"/>
      <c r="BQ15" s="588"/>
      <c r="BR15" s="588"/>
      <c r="BS15" s="588"/>
      <c r="BT15" s="588"/>
      <c r="BU15" s="588"/>
      <c r="BV15" s="588"/>
      <c r="BW15" s="588"/>
      <c r="BX15" s="588"/>
      <c r="BY15" s="588"/>
      <c r="BZ15" s="588"/>
      <c r="CA15" s="588"/>
      <c r="CB15" s="588"/>
      <c r="CC15" s="588"/>
      <c r="CD15" s="588"/>
      <c r="CE15" s="588"/>
      <c r="CF15" s="588"/>
      <c r="CG15" s="588"/>
      <c r="CH15" s="588"/>
      <c r="CI15" s="588"/>
      <c r="CJ15" s="588"/>
      <c r="CK15" s="588"/>
      <c r="CL15" s="588"/>
      <c r="CM15" s="588"/>
      <c r="CN15" s="588"/>
      <c r="CO15" s="588"/>
      <c r="CP15" s="588"/>
      <c r="CQ15" s="588"/>
      <c r="CR15" s="588"/>
      <c r="CS15" s="588"/>
      <c r="CT15" s="588"/>
      <c r="CU15" s="588"/>
      <c r="CV15" s="588"/>
      <c r="CW15" s="588"/>
      <c r="CX15" s="588"/>
      <c r="CY15" s="588"/>
      <c r="CZ15" s="588"/>
      <c r="DA15" s="588"/>
      <c r="DB15" s="588"/>
      <c r="DC15" s="588"/>
      <c r="DD15" s="588"/>
      <c r="DE15" s="588"/>
      <c r="DF15" s="588"/>
      <c r="DG15" s="588"/>
      <c r="DH15" s="588"/>
      <c r="DI15" s="588"/>
      <c r="DJ15" s="588"/>
      <c r="DK15" s="588"/>
      <c r="DL15" s="588"/>
      <c r="DM15" s="588"/>
      <c r="DN15" s="588"/>
      <c r="DO15" s="588"/>
      <c r="DP15" s="588"/>
      <c r="DQ15" s="588"/>
      <c r="DR15" s="588"/>
      <c r="DS15" s="588"/>
      <c r="DT15" s="588"/>
      <c r="DU15" s="588"/>
      <c r="DV15" s="588"/>
      <c r="DW15" s="588"/>
      <c r="DX15" s="588"/>
      <c r="DY15" s="588"/>
      <c r="DZ15" s="588"/>
      <c r="EA15" s="588"/>
      <c r="EB15" s="588"/>
      <c r="EC15" s="588"/>
      <c r="ED15" s="588"/>
      <c r="EE15" s="588"/>
      <c r="EF15" s="588"/>
      <c r="EG15" s="588"/>
      <c r="EH15" s="588"/>
      <c r="EI15" s="588"/>
      <c r="EJ15" s="588"/>
      <c r="EK15" s="588"/>
      <c r="EL15" s="588"/>
      <c r="EM15" s="588"/>
      <c r="EN15" s="588"/>
      <c r="EO15" s="588"/>
      <c r="EP15" s="588"/>
      <c r="EQ15" s="588"/>
      <c r="ER15" s="588"/>
      <c r="ES15" s="588"/>
      <c r="ET15" s="588"/>
      <c r="EU15" s="588"/>
      <c r="EV15" s="588"/>
      <c r="EW15" s="588"/>
      <c r="EX15" s="588"/>
      <c r="EY15" s="588"/>
      <c r="EZ15" s="588"/>
      <c r="FA15" s="588"/>
      <c r="FB15" s="588"/>
      <c r="FC15" s="588"/>
      <c r="FD15" s="588"/>
      <c r="FE15" s="588"/>
      <c r="FF15" s="588"/>
      <c r="FG15" s="588"/>
      <c r="FH15" s="588"/>
      <c r="FI15" s="588"/>
      <c r="FJ15" s="588"/>
    </row>
    <row r="17" spans="1:166" s="9" customFormat="1" ht="78.75" customHeight="1">
      <c r="A17" s="646"/>
      <c r="B17" s="647"/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8"/>
      <c r="S17" s="589" t="s">
        <v>73</v>
      </c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1"/>
      <c r="AQ17" s="589" t="s">
        <v>74</v>
      </c>
      <c r="AR17" s="590"/>
      <c r="AS17" s="590"/>
      <c r="AT17" s="590"/>
      <c r="AU17" s="590"/>
      <c r="AV17" s="590"/>
      <c r="AW17" s="590"/>
      <c r="AX17" s="590"/>
      <c r="AY17" s="590"/>
      <c r="AZ17" s="590"/>
      <c r="BA17" s="590"/>
      <c r="BB17" s="590"/>
      <c r="BC17" s="590"/>
      <c r="BD17" s="590"/>
      <c r="BE17" s="590"/>
      <c r="BF17" s="590"/>
      <c r="BG17" s="590"/>
      <c r="BH17" s="590"/>
      <c r="BI17" s="590"/>
      <c r="BJ17" s="590"/>
      <c r="BK17" s="590"/>
      <c r="BL17" s="590"/>
      <c r="BM17" s="590"/>
      <c r="BN17" s="590"/>
      <c r="BO17" s="591"/>
      <c r="BP17" s="589" t="s">
        <v>75</v>
      </c>
      <c r="BQ17" s="590"/>
      <c r="BR17" s="590"/>
      <c r="BS17" s="590"/>
      <c r="BT17" s="590"/>
      <c r="BU17" s="590"/>
      <c r="BV17" s="590"/>
      <c r="BW17" s="590"/>
      <c r="BX17" s="590"/>
      <c r="BY17" s="590"/>
      <c r="BZ17" s="590"/>
      <c r="CA17" s="590"/>
      <c r="CB17" s="590"/>
      <c r="CC17" s="590"/>
      <c r="CD17" s="590"/>
      <c r="CE17" s="590"/>
      <c r="CF17" s="590"/>
      <c r="CG17" s="590"/>
      <c r="CH17" s="590"/>
      <c r="CI17" s="590"/>
      <c r="CJ17" s="590"/>
      <c r="CK17" s="590"/>
      <c r="CL17" s="590"/>
      <c r="CM17" s="590"/>
      <c r="CN17" s="591"/>
      <c r="CO17" s="589" t="s">
        <v>76</v>
      </c>
      <c r="CP17" s="590"/>
      <c r="CQ17" s="590"/>
      <c r="CR17" s="590"/>
      <c r="CS17" s="590"/>
      <c r="CT17" s="590"/>
      <c r="CU17" s="590"/>
      <c r="CV17" s="590"/>
      <c r="CW17" s="590"/>
      <c r="CX17" s="590"/>
      <c r="CY17" s="590"/>
      <c r="CZ17" s="590"/>
      <c r="DA17" s="590"/>
      <c r="DB17" s="590"/>
      <c r="DC17" s="590"/>
      <c r="DD17" s="590"/>
      <c r="DE17" s="590"/>
      <c r="DF17" s="590"/>
      <c r="DG17" s="590"/>
      <c r="DH17" s="590"/>
      <c r="DI17" s="590"/>
      <c r="DJ17" s="590"/>
      <c r="DK17" s="590"/>
      <c r="DL17" s="590"/>
      <c r="DM17" s="591"/>
      <c r="DN17" s="589" t="s">
        <v>77</v>
      </c>
      <c r="DO17" s="590"/>
      <c r="DP17" s="590"/>
      <c r="DQ17" s="590"/>
      <c r="DR17" s="590"/>
      <c r="DS17" s="590"/>
      <c r="DT17" s="590"/>
      <c r="DU17" s="590"/>
      <c r="DV17" s="590"/>
      <c r="DW17" s="590"/>
      <c r="DX17" s="590"/>
      <c r="DY17" s="590"/>
      <c r="DZ17" s="590"/>
      <c r="EA17" s="590"/>
      <c r="EB17" s="590"/>
      <c r="EC17" s="590"/>
      <c r="ED17" s="590"/>
      <c r="EE17" s="590"/>
      <c r="EF17" s="590"/>
      <c r="EG17" s="590"/>
      <c r="EH17" s="590"/>
      <c r="EI17" s="590"/>
      <c r="EJ17" s="590"/>
      <c r="EK17" s="590"/>
      <c r="EL17" s="591"/>
      <c r="EM17" s="589" t="s">
        <v>78</v>
      </c>
      <c r="EN17" s="590"/>
      <c r="EO17" s="590"/>
      <c r="EP17" s="590"/>
      <c r="EQ17" s="590"/>
      <c r="ER17" s="590"/>
      <c r="ES17" s="590"/>
      <c r="ET17" s="590"/>
      <c r="EU17" s="590"/>
      <c r="EV17" s="590"/>
      <c r="EW17" s="590"/>
      <c r="EX17" s="590"/>
      <c r="EY17" s="590"/>
      <c r="EZ17" s="590"/>
      <c r="FA17" s="590"/>
      <c r="FB17" s="590"/>
      <c r="FC17" s="590"/>
      <c r="FD17" s="590"/>
      <c r="FE17" s="590"/>
      <c r="FF17" s="590"/>
      <c r="FG17" s="590"/>
      <c r="FH17" s="590"/>
      <c r="FI17" s="590"/>
      <c r="FJ17" s="591"/>
    </row>
    <row r="18" spans="1:166" s="9" customFormat="1" ht="12.75">
      <c r="A18" s="592">
        <v>1</v>
      </c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>
        <v>2</v>
      </c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>
        <v>3</v>
      </c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>
        <v>4</v>
      </c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2"/>
      <c r="CO18" s="592">
        <v>5</v>
      </c>
      <c r="CP18" s="592"/>
      <c r="CQ18" s="592"/>
      <c r="CR18" s="592"/>
      <c r="CS18" s="592"/>
      <c r="CT18" s="592"/>
      <c r="CU18" s="592"/>
      <c r="CV18" s="592"/>
      <c r="CW18" s="592"/>
      <c r="CX18" s="592"/>
      <c r="CY18" s="592"/>
      <c r="CZ18" s="592"/>
      <c r="DA18" s="592"/>
      <c r="DB18" s="592"/>
      <c r="DC18" s="592"/>
      <c r="DD18" s="592"/>
      <c r="DE18" s="592"/>
      <c r="DF18" s="592"/>
      <c r="DG18" s="592"/>
      <c r="DH18" s="592"/>
      <c r="DI18" s="592"/>
      <c r="DJ18" s="592"/>
      <c r="DK18" s="592"/>
      <c r="DL18" s="592"/>
      <c r="DM18" s="592"/>
      <c r="DN18" s="592">
        <v>6</v>
      </c>
      <c r="DO18" s="592"/>
      <c r="DP18" s="592"/>
      <c r="DQ18" s="592"/>
      <c r="DR18" s="592"/>
      <c r="DS18" s="592"/>
      <c r="DT18" s="592"/>
      <c r="DU18" s="592"/>
      <c r="DV18" s="592"/>
      <c r="DW18" s="592"/>
      <c r="DX18" s="592"/>
      <c r="DY18" s="592"/>
      <c r="DZ18" s="592"/>
      <c r="EA18" s="592"/>
      <c r="EB18" s="592"/>
      <c r="EC18" s="592"/>
      <c r="ED18" s="592"/>
      <c r="EE18" s="592"/>
      <c r="EF18" s="592"/>
      <c r="EG18" s="592"/>
      <c r="EH18" s="592"/>
      <c r="EI18" s="592"/>
      <c r="EJ18" s="592"/>
      <c r="EK18" s="592"/>
      <c r="EL18" s="592"/>
      <c r="EM18" s="592">
        <v>7</v>
      </c>
      <c r="EN18" s="592"/>
      <c r="EO18" s="592"/>
      <c r="EP18" s="592"/>
      <c r="EQ18" s="592"/>
      <c r="ER18" s="592"/>
      <c r="ES18" s="592"/>
      <c r="ET18" s="592"/>
      <c r="EU18" s="592"/>
      <c r="EV18" s="592"/>
      <c r="EW18" s="592"/>
      <c r="EX18" s="592"/>
      <c r="EY18" s="592"/>
      <c r="EZ18" s="592"/>
      <c r="FA18" s="592"/>
      <c r="FB18" s="592"/>
      <c r="FC18" s="592"/>
      <c r="FD18" s="592"/>
      <c r="FE18" s="592"/>
      <c r="FF18" s="592"/>
      <c r="FG18" s="592"/>
      <c r="FH18" s="592"/>
      <c r="FI18" s="592"/>
      <c r="FJ18" s="592"/>
    </row>
    <row r="19" spans="1:166" s="47" customFormat="1" ht="42.75" customHeight="1">
      <c r="A19" s="46"/>
      <c r="B19" s="578" t="s">
        <v>79</v>
      </c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9"/>
      <c r="S19" s="651" t="s">
        <v>113</v>
      </c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1"/>
      <c r="AO19" s="651"/>
      <c r="AP19" s="651"/>
      <c r="AQ19" s="567" t="s">
        <v>114</v>
      </c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80" t="s">
        <v>115</v>
      </c>
      <c r="BQ19" s="581"/>
      <c r="BR19" s="581"/>
      <c r="BS19" s="581"/>
      <c r="BT19" s="581"/>
      <c r="BU19" s="581"/>
      <c r="BV19" s="581"/>
      <c r="BW19" s="581"/>
      <c r="BX19" s="581"/>
      <c r="BY19" s="581"/>
      <c r="BZ19" s="581"/>
      <c r="CA19" s="581"/>
      <c r="CB19" s="581"/>
      <c r="CC19" s="581"/>
      <c r="CD19" s="581"/>
      <c r="CE19" s="581"/>
      <c r="CF19" s="581"/>
      <c r="CG19" s="581"/>
      <c r="CH19" s="581"/>
      <c r="CI19" s="581"/>
      <c r="CJ19" s="581"/>
      <c r="CK19" s="581"/>
      <c r="CL19" s="581"/>
      <c r="CM19" s="581"/>
      <c r="CN19" s="582"/>
      <c r="CO19" s="595" t="s">
        <v>116</v>
      </c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95"/>
      <c r="DI19" s="595"/>
      <c r="DJ19" s="595"/>
      <c r="DK19" s="595"/>
      <c r="DL19" s="595"/>
      <c r="DM19" s="595"/>
      <c r="DN19" s="595" t="s">
        <v>117</v>
      </c>
      <c r="DO19" s="595"/>
      <c r="DP19" s="595"/>
      <c r="DQ19" s="595"/>
      <c r="DR19" s="595"/>
      <c r="DS19" s="595"/>
      <c r="DT19" s="595"/>
      <c r="DU19" s="595"/>
      <c r="DV19" s="595"/>
      <c r="DW19" s="595"/>
      <c r="DX19" s="595"/>
      <c r="DY19" s="595"/>
      <c r="DZ19" s="595"/>
      <c r="EA19" s="595"/>
      <c r="EB19" s="595"/>
      <c r="EC19" s="595"/>
      <c r="ED19" s="595"/>
      <c r="EE19" s="595"/>
      <c r="EF19" s="595"/>
      <c r="EG19" s="595"/>
      <c r="EH19" s="595"/>
      <c r="EI19" s="595"/>
      <c r="EJ19" s="595"/>
      <c r="EK19" s="595"/>
      <c r="EL19" s="595"/>
      <c r="EM19" s="682">
        <f>рубли!F26</f>
        <v>11764.64</v>
      </c>
      <c r="EN19" s="683"/>
      <c r="EO19" s="683"/>
      <c r="EP19" s="683"/>
      <c r="EQ19" s="683"/>
      <c r="ER19" s="683"/>
      <c r="ES19" s="683"/>
      <c r="ET19" s="683"/>
      <c r="EU19" s="683"/>
      <c r="EV19" s="683"/>
      <c r="EW19" s="683"/>
      <c r="EX19" s="683"/>
      <c r="EY19" s="683"/>
      <c r="EZ19" s="683"/>
      <c r="FA19" s="683"/>
      <c r="FB19" s="683"/>
      <c r="FC19" s="683"/>
      <c r="FD19" s="683"/>
      <c r="FE19" s="683"/>
      <c r="FF19" s="683"/>
      <c r="FG19" s="683"/>
      <c r="FH19" s="683"/>
      <c r="FI19" s="683"/>
      <c r="FJ19" s="684"/>
    </row>
    <row r="20" spans="1:166" s="47" customFormat="1" ht="37.5" customHeight="1">
      <c r="A20" s="46"/>
      <c r="B20" s="578" t="s">
        <v>79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9"/>
      <c r="S20" s="685" t="s">
        <v>118</v>
      </c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7"/>
      <c r="AQ20" s="567" t="s">
        <v>114</v>
      </c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80" t="s">
        <v>115</v>
      </c>
      <c r="BQ20" s="581"/>
      <c r="BR20" s="581"/>
      <c r="BS20" s="581"/>
      <c r="BT20" s="581"/>
      <c r="BU20" s="581"/>
      <c r="BV20" s="581"/>
      <c r="BW20" s="581"/>
      <c r="BX20" s="581"/>
      <c r="BY20" s="581"/>
      <c r="BZ20" s="581"/>
      <c r="CA20" s="581"/>
      <c r="CB20" s="581"/>
      <c r="CC20" s="581"/>
      <c r="CD20" s="581"/>
      <c r="CE20" s="581"/>
      <c r="CF20" s="581"/>
      <c r="CG20" s="581"/>
      <c r="CH20" s="581"/>
      <c r="CI20" s="581"/>
      <c r="CJ20" s="581"/>
      <c r="CK20" s="581"/>
      <c r="CL20" s="581"/>
      <c r="CM20" s="581"/>
      <c r="CN20" s="582"/>
      <c r="CO20" s="595" t="s">
        <v>116</v>
      </c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95"/>
      <c r="DN20" s="595" t="s">
        <v>117</v>
      </c>
      <c r="DO20" s="595"/>
      <c r="DP20" s="595"/>
      <c r="DQ20" s="595"/>
      <c r="DR20" s="595"/>
      <c r="DS20" s="595"/>
      <c r="DT20" s="595"/>
      <c r="DU20" s="595"/>
      <c r="DV20" s="595"/>
      <c r="DW20" s="595"/>
      <c r="DX20" s="595"/>
      <c r="DY20" s="595"/>
      <c r="DZ20" s="595"/>
      <c r="EA20" s="595"/>
      <c r="EB20" s="595"/>
      <c r="EC20" s="595"/>
      <c r="ED20" s="595"/>
      <c r="EE20" s="595"/>
      <c r="EF20" s="595"/>
      <c r="EG20" s="595"/>
      <c r="EH20" s="595"/>
      <c r="EI20" s="595"/>
      <c r="EJ20" s="595"/>
      <c r="EK20" s="595"/>
      <c r="EL20" s="595"/>
      <c r="EM20" s="682">
        <f>рубли!F27</f>
        <v>13686.16</v>
      </c>
      <c r="EN20" s="683"/>
      <c r="EO20" s="683"/>
      <c r="EP20" s="683"/>
      <c r="EQ20" s="683"/>
      <c r="ER20" s="683"/>
      <c r="ES20" s="683"/>
      <c r="ET20" s="683"/>
      <c r="EU20" s="683"/>
      <c r="EV20" s="683"/>
      <c r="EW20" s="683"/>
      <c r="EX20" s="683"/>
      <c r="EY20" s="683"/>
      <c r="EZ20" s="683"/>
      <c r="FA20" s="683"/>
      <c r="FB20" s="683"/>
      <c r="FC20" s="683"/>
      <c r="FD20" s="683"/>
      <c r="FE20" s="683"/>
      <c r="FF20" s="683"/>
      <c r="FG20" s="683"/>
      <c r="FH20" s="683"/>
      <c r="FI20" s="683"/>
      <c r="FJ20" s="684"/>
    </row>
    <row r="21" spans="1:166" s="47" customFormat="1" ht="39.75" customHeight="1">
      <c r="A21" s="46"/>
      <c r="B21" s="578" t="s">
        <v>79</v>
      </c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9"/>
      <c r="S21" s="688" t="s">
        <v>119</v>
      </c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90"/>
      <c r="AQ21" s="567" t="s">
        <v>114</v>
      </c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80" t="s">
        <v>115</v>
      </c>
      <c r="BQ21" s="581"/>
      <c r="BR21" s="581"/>
      <c r="BS21" s="581"/>
      <c r="BT21" s="581"/>
      <c r="BU21" s="581"/>
      <c r="BV21" s="581"/>
      <c r="BW21" s="581"/>
      <c r="BX21" s="581"/>
      <c r="BY21" s="581"/>
      <c r="BZ21" s="581"/>
      <c r="CA21" s="581"/>
      <c r="CB21" s="581"/>
      <c r="CC21" s="581"/>
      <c r="CD21" s="581"/>
      <c r="CE21" s="581"/>
      <c r="CF21" s="581"/>
      <c r="CG21" s="581"/>
      <c r="CH21" s="581"/>
      <c r="CI21" s="581"/>
      <c r="CJ21" s="581"/>
      <c r="CK21" s="581"/>
      <c r="CL21" s="581"/>
      <c r="CM21" s="581"/>
      <c r="CN21" s="582"/>
      <c r="CO21" s="595" t="s">
        <v>116</v>
      </c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  <c r="DG21" s="595"/>
      <c r="DH21" s="595"/>
      <c r="DI21" s="595"/>
      <c r="DJ21" s="595"/>
      <c r="DK21" s="595"/>
      <c r="DL21" s="595"/>
      <c r="DM21" s="595"/>
      <c r="DN21" s="595" t="s">
        <v>117</v>
      </c>
      <c r="DO21" s="595"/>
      <c r="DP21" s="595"/>
      <c r="DQ21" s="595"/>
      <c r="DR21" s="595"/>
      <c r="DS21" s="595"/>
      <c r="DT21" s="595"/>
      <c r="DU21" s="595"/>
      <c r="DV21" s="595"/>
      <c r="DW21" s="595"/>
      <c r="DX21" s="595"/>
      <c r="DY21" s="595"/>
      <c r="DZ21" s="595"/>
      <c r="EA21" s="595"/>
      <c r="EB21" s="595"/>
      <c r="EC21" s="595"/>
      <c r="ED21" s="595"/>
      <c r="EE21" s="595"/>
      <c r="EF21" s="595"/>
      <c r="EG21" s="595"/>
      <c r="EH21" s="595"/>
      <c r="EI21" s="595"/>
      <c r="EJ21" s="595"/>
      <c r="EK21" s="595"/>
      <c r="EL21" s="595"/>
      <c r="EM21" s="682">
        <f>рубли!F28</f>
        <v>743.06</v>
      </c>
      <c r="EN21" s="683"/>
      <c r="EO21" s="683"/>
      <c r="EP21" s="683"/>
      <c r="EQ21" s="683"/>
      <c r="ER21" s="683"/>
      <c r="ES21" s="683"/>
      <c r="ET21" s="683"/>
      <c r="EU21" s="683"/>
      <c r="EV21" s="683"/>
      <c r="EW21" s="683"/>
      <c r="EX21" s="683"/>
      <c r="EY21" s="683"/>
      <c r="EZ21" s="683"/>
      <c r="FA21" s="683"/>
      <c r="FB21" s="683"/>
      <c r="FC21" s="683"/>
      <c r="FD21" s="683"/>
      <c r="FE21" s="683"/>
      <c r="FF21" s="683"/>
      <c r="FG21" s="683"/>
      <c r="FH21" s="683"/>
      <c r="FI21" s="683"/>
      <c r="FJ21" s="684"/>
    </row>
    <row r="22" spans="1:166" s="47" customFormat="1" ht="25.5" customHeight="1">
      <c r="A22" s="48"/>
      <c r="B22" s="599" t="s">
        <v>44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600"/>
      <c r="S22" s="592" t="s">
        <v>42</v>
      </c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 t="s">
        <v>42</v>
      </c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2"/>
      <c r="BO22" s="592"/>
      <c r="BP22" s="592" t="s">
        <v>42</v>
      </c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92"/>
      <c r="CO22" s="592" t="s">
        <v>42</v>
      </c>
      <c r="CP22" s="592"/>
      <c r="CQ22" s="592"/>
      <c r="CR22" s="592"/>
      <c r="CS22" s="592"/>
      <c r="CT22" s="592"/>
      <c r="CU22" s="592"/>
      <c r="CV22" s="592"/>
      <c r="CW22" s="592"/>
      <c r="CX22" s="592"/>
      <c r="CY22" s="592"/>
      <c r="CZ22" s="592"/>
      <c r="DA22" s="592"/>
      <c r="DB22" s="592"/>
      <c r="DC22" s="592"/>
      <c r="DD22" s="592"/>
      <c r="DE22" s="592"/>
      <c r="DF22" s="592"/>
      <c r="DG22" s="592"/>
      <c r="DH22" s="592"/>
      <c r="DI22" s="592"/>
      <c r="DJ22" s="592"/>
      <c r="DK22" s="592"/>
      <c r="DL22" s="592"/>
      <c r="DM22" s="592"/>
      <c r="DN22" s="592" t="s">
        <v>42</v>
      </c>
      <c r="DO22" s="592"/>
      <c r="DP22" s="592"/>
      <c r="DQ22" s="592"/>
      <c r="DR22" s="592"/>
      <c r="DS22" s="592"/>
      <c r="DT22" s="592"/>
      <c r="DU22" s="592"/>
      <c r="DV22" s="592"/>
      <c r="DW22" s="592"/>
      <c r="DX22" s="592"/>
      <c r="DY22" s="592"/>
      <c r="DZ22" s="592"/>
      <c r="EA22" s="592"/>
      <c r="EB22" s="592"/>
      <c r="EC22" s="592"/>
      <c r="ED22" s="592"/>
      <c r="EE22" s="592"/>
      <c r="EF22" s="592"/>
      <c r="EG22" s="592"/>
      <c r="EH22" s="592"/>
      <c r="EI22" s="592"/>
      <c r="EJ22" s="592"/>
      <c r="EK22" s="592"/>
      <c r="EL22" s="592"/>
      <c r="EM22" s="691">
        <f>SUM(EM19:EM21)</f>
        <v>26193.86</v>
      </c>
      <c r="EN22" s="691"/>
      <c r="EO22" s="691"/>
      <c r="EP22" s="691"/>
      <c r="EQ22" s="691"/>
      <c r="ER22" s="691"/>
      <c r="ES22" s="691"/>
      <c r="ET22" s="691"/>
      <c r="EU22" s="691"/>
      <c r="EV22" s="691"/>
      <c r="EW22" s="691"/>
      <c r="EX22" s="691"/>
      <c r="EY22" s="691"/>
      <c r="EZ22" s="691"/>
      <c r="FA22" s="691"/>
      <c r="FB22" s="691"/>
      <c r="FC22" s="691"/>
      <c r="FD22" s="691"/>
      <c r="FE22" s="691"/>
      <c r="FF22" s="691"/>
      <c r="FG22" s="691"/>
      <c r="FH22" s="691"/>
      <c r="FI22" s="691"/>
      <c r="FJ22" s="691"/>
    </row>
    <row r="23" s="9" customFormat="1" ht="12.75"/>
    <row r="24" s="9" customFormat="1" ht="12.75"/>
    <row r="25" s="9" customFormat="1" ht="12.75"/>
    <row r="26" ht="12.75"/>
    <row r="27" ht="12.75"/>
    <row r="28" ht="12.75"/>
  </sheetData>
  <mergeCells count="51">
    <mergeCell ref="CO22:DM22"/>
    <mergeCell ref="DN22:EL22"/>
    <mergeCell ref="EM22:FJ22"/>
    <mergeCell ref="B22:R22"/>
    <mergeCell ref="S22:AP22"/>
    <mergeCell ref="AQ22:BO22"/>
    <mergeCell ref="BP22:CN22"/>
    <mergeCell ref="CO21:DM21"/>
    <mergeCell ref="DN21:EL21"/>
    <mergeCell ref="EM21:FJ21"/>
    <mergeCell ref="B21:R21"/>
    <mergeCell ref="S21:AP21"/>
    <mergeCell ref="AQ21:BO21"/>
    <mergeCell ref="BP21:CN21"/>
    <mergeCell ref="CO19:DM19"/>
    <mergeCell ref="DN19:EL19"/>
    <mergeCell ref="EM19:FJ19"/>
    <mergeCell ref="B20:R20"/>
    <mergeCell ref="S20:AP20"/>
    <mergeCell ref="AQ20:BO20"/>
    <mergeCell ref="BP20:CN20"/>
    <mergeCell ref="CO20:DM20"/>
    <mergeCell ref="DN20:EL20"/>
    <mergeCell ref="EM20:FJ20"/>
    <mergeCell ref="B19:R19"/>
    <mergeCell ref="S19:AP19"/>
    <mergeCell ref="AQ19:BO19"/>
    <mergeCell ref="BP19:CN19"/>
    <mergeCell ref="CO17:DM17"/>
    <mergeCell ref="DN17:EL17"/>
    <mergeCell ref="EM17:FJ17"/>
    <mergeCell ref="A18:R18"/>
    <mergeCell ref="S18:AP18"/>
    <mergeCell ref="AQ18:BO18"/>
    <mergeCell ref="BP18:CN18"/>
    <mergeCell ref="CO18:DM18"/>
    <mergeCell ref="DN18:EL18"/>
    <mergeCell ref="EM18:FJ18"/>
    <mergeCell ref="A17:R17"/>
    <mergeCell ref="S17:AP17"/>
    <mergeCell ref="AQ17:BO17"/>
    <mergeCell ref="BP17:CN17"/>
    <mergeCell ref="A12:FJ12"/>
    <mergeCell ref="A13:FJ13"/>
    <mergeCell ref="A14:FJ14"/>
    <mergeCell ref="A15:FJ15"/>
    <mergeCell ref="DK2:FH6"/>
    <mergeCell ref="F2:V2"/>
    <mergeCell ref="W2:AA2"/>
    <mergeCell ref="AB2:AC2"/>
    <mergeCell ref="AB3:BH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7">
      <selection activeCell="G10" sqref="G10"/>
    </sheetView>
  </sheetViews>
  <sheetFormatPr defaultColWidth="9.00390625" defaultRowHeight="12.75"/>
  <cols>
    <col min="1" max="1" width="49.25390625" style="11" customWidth="1"/>
    <col min="2" max="2" width="11.375" style="0" customWidth="1"/>
    <col min="3" max="3" width="12.625" style="0" customWidth="1"/>
    <col min="4" max="4" width="12.875" style="0" customWidth="1"/>
    <col min="5" max="5" width="14.625" style="0" customWidth="1"/>
    <col min="6" max="7" width="15.00390625" style="0" customWidth="1"/>
    <col min="8" max="8" width="12.125" style="0" customWidth="1"/>
  </cols>
  <sheetData>
    <row r="1" spans="4:8" ht="18.75" customHeight="1">
      <c r="D1" s="11"/>
      <c r="E1" s="698" t="s">
        <v>269</v>
      </c>
      <c r="F1" s="698"/>
      <c r="G1" s="698"/>
      <c r="H1" s="698"/>
    </row>
    <row r="2" spans="4:8" ht="22.5" customHeight="1">
      <c r="D2" s="11"/>
      <c r="E2" s="698"/>
      <c r="F2" s="698"/>
      <c r="G2" s="698"/>
      <c r="H2" s="698"/>
    </row>
    <row r="3" spans="4:8" ht="22.5" customHeight="1">
      <c r="D3" s="11"/>
      <c r="E3" s="12"/>
      <c r="F3" s="12"/>
      <c r="G3" s="12"/>
      <c r="H3" s="12"/>
    </row>
    <row r="4" spans="1:8" ht="33" customHeight="1">
      <c r="A4" s="699" t="s">
        <v>20</v>
      </c>
      <c r="B4" s="699"/>
      <c r="C4" s="699"/>
      <c r="D4" s="699"/>
      <c r="E4" s="699"/>
      <c r="F4" s="699"/>
      <c r="G4" s="699"/>
      <c r="H4" s="699"/>
    </row>
    <row r="5" spans="7:8" ht="15.75" customHeight="1" thickBot="1">
      <c r="G5" s="700" t="s">
        <v>86</v>
      </c>
      <c r="H5" s="700"/>
    </row>
    <row r="6" spans="1:8" s="13" customFormat="1" ht="64.5" customHeight="1" thickBot="1">
      <c r="A6" s="701" t="s">
        <v>87</v>
      </c>
      <c r="B6" s="703" t="s">
        <v>88</v>
      </c>
      <c r="C6" s="31" t="s">
        <v>89</v>
      </c>
      <c r="D6" s="32" t="s">
        <v>90</v>
      </c>
      <c r="E6" s="705" t="s">
        <v>91</v>
      </c>
      <c r="F6" s="694" t="s">
        <v>92</v>
      </c>
      <c r="G6" s="692" t="s">
        <v>110</v>
      </c>
      <c r="H6" s="693"/>
    </row>
    <row r="7" spans="1:8" s="13" customFormat="1" ht="40.5" customHeight="1" thickBot="1">
      <c r="A7" s="702"/>
      <c r="B7" s="704"/>
      <c r="C7" s="694" t="s">
        <v>93</v>
      </c>
      <c r="D7" s="695"/>
      <c r="E7" s="706"/>
      <c r="F7" s="707"/>
      <c r="G7" s="34" t="s">
        <v>94</v>
      </c>
      <c r="H7" s="33" t="s">
        <v>95</v>
      </c>
    </row>
    <row r="8" spans="1:8" s="17" customFormat="1" ht="14.25" customHeight="1" thickBo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6">
        <v>8</v>
      </c>
    </row>
    <row r="9" spans="1:8" s="38" customFormat="1" ht="27" customHeight="1" thickBot="1">
      <c r="A9" s="571" t="s">
        <v>96</v>
      </c>
      <c r="B9" s="572"/>
      <c r="C9" s="572"/>
      <c r="D9" s="572"/>
      <c r="E9" s="572"/>
      <c r="F9" s="572"/>
      <c r="G9" s="572"/>
      <c r="H9" s="696"/>
    </row>
    <row r="10" spans="1:8" ht="24" customHeight="1" thickBot="1">
      <c r="A10" s="41" t="s">
        <v>102</v>
      </c>
      <c r="B10" s="399">
        <v>192500</v>
      </c>
      <c r="C10" s="399">
        <v>0</v>
      </c>
      <c r="D10" s="399">
        <f>рубли!V88</f>
        <v>192500</v>
      </c>
      <c r="E10" s="399"/>
      <c r="F10" s="427">
        <f>B10+C10-D10</f>
        <v>0</v>
      </c>
      <c r="G10" s="51">
        <f>обслуживание!S39</f>
        <v>3752.7</v>
      </c>
      <c r="H10" s="19"/>
    </row>
    <row r="11" spans="1:8" ht="33" customHeight="1" thickBot="1">
      <c r="A11" s="42" t="s">
        <v>112</v>
      </c>
      <c r="B11" s="51">
        <v>0</v>
      </c>
      <c r="C11" s="51">
        <v>0</v>
      </c>
      <c r="D11" s="399">
        <f>рубли!V89</f>
        <v>0</v>
      </c>
      <c r="E11" s="51"/>
      <c r="F11" s="323">
        <f>B11+C11-D11</f>
        <v>0</v>
      </c>
      <c r="G11" s="51">
        <f>обслуживание!S40</f>
        <v>0</v>
      </c>
      <c r="H11" s="21"/>
    </row>
    <row r="12" spans="1:8" ht="47.25" customHeight="1">
      <c r="A12" s="42" t="s">
        <v>108</v>
      </c>
      <c r="B12" s="51">
        <v>26193.86</v>
      </c>
      <c r="C12" s="51">
        <v>0</v>
      </c>
      <c r="D12" s="399">
        <f>рубли!V29</f>
        <v>0</v>
      </c>
      <c r="E12" s="51"/>
      <c r="F12" s="428">
        <f>рубли!F16</f>
        <v>26193.86</v>
      </c>
      <c r="G12" s="51">
        <v>0</v>
      </c>
      <c r="H12" s="21"/>
    </row>
    <row r="13" spans="1:8" ht="35.25" customHeight="1" thickBot="1">
      <c r="A13" s="42" t="s">
        <v>8</v>
      </c>
      <c r="B13" s="51">
        <v>17901.18</v>
      </c>
      <c r="C13" s="51"/>
      <c r="D13" s="51">
        <f>B13-F13</f>
        <v>6961.64</v>
      </c>
      <c r="E13" s="51"/>
      <c r="F13" s="323">
        <f>'расчет процентов'!D34</f>
        <v>10939.54</v>
      </c>
      <c r="G13" s="51">
        <v>0</v>
      </c>
      <c r="H13" s="21"/>
    </row>
    <row r="14" spans="1:8" ht="21" customHeight="1" thickBot="1">
      <c r="A14" s="22" t="s">
        <v>97</v>
      </c>
      <c r="B14" s="408">
        <f>B10+B11+B12+B13</f>
        <v>236595.04</v>
      </c>
      <c r="C14" s="408">
        <f aca="true" t="shared" si="0" ref="C14:H14">C10+C11+C12+C13</f>
        <v>0</v>
      </c>
      <c r="D14" s="408">
        <f>D10+D11+D12+D13</f>
        <v>199461.64</v>
      </c>
      <c r="E14" s="408">
        <f t="shared" si="0"/>
        <v>0</v>
      </c>
      <c r="F14" s="429">
        <f>SUM(F10:F13)</f>
        <v>37133.4</v>
      </c>
      <c r="G14" s="408">
        <f t="shared" si="0"/>
        <v>3752.7</v>
      </c>
      <c r="H14" s="23">
        <f t="shared" si="0"/>
        <v>0</v>
      </c>
    </row>
    <row r="15" spans="1:8" s="38" customFormat="1" ht="22.5" customHeight="1" thickBot="1">
      <c r="A15" s="568" t="s">
        <v>98</v>
      </c>
      <c r="B15" s="569"/>
      <c r="C15" s="569"/>
      <c r="D15" s="569"/>
      <c r="E15" s="569"/>
      <c r="F15" s="569"/>
      <c r="G15" s="569"/>
      <c r="H15" s="697"/>
    </row>
    <row r="16" spans="1:8" ht="18" customHeight="1">
      <c r="A16" s="24" t="s">
        <v>99</v>
      </c>
      <c r="B16" s="25"/>
      <c r="C16" s="25"/>
      <c r="D16" s="25"/>
      <c r="E16" s="25"/>
      <c r="F16" s="25"/>
      <c r="G16" s="25"/>
      <c r="H16" s="25"/>
    </row>
    <row r="17" spans="1:8" ht="17.25" customHeight="1" thickBot="1">
      <c r="A17" s="26" t="s">
        <v>100</v>
      </c>
      <c r="B17" s="27"/>
      <c r="C17" s="27"/>
      <c r="D17" s="27"/>
      <c r="E17" s="27"/>
      <c r="F17" s="27"/>
      <c r="G17" s="27"/>
      <c r="H17" s="28"/>
    </row>
    <row r="18" spans="1:8" ht="32.25" customHeight="1" thickBot="1">
      <c r="A18" s="22" t="s">
        <v>101</v>
      </c>
      <c r="B18" s="430">
        <f>B14</f>
        <v>236595.04</v>
      </c>
      <c r="C18" s="430">
        <f aca="true" t="shared" si="1" ref="C18:H18">C14</f>
        <v>0</v>
      </c>
      <c r="D18" s="430">
        <f t="shared" si="1"/>
        <v>199461.64</v>
      </c>
      <c r="E18" s="430">
        <f t="shared" si="1"/>
        <v>0</v>
      </c>
      <c r="F18" s="430">
        <f t="shared" si="1"/>
        <v>37133.4</v>
      </c>
      <c r="G18" s="430">
        <f t="shared" si="1"/>
        <v>3752.7</v>
      </c>
      <c r="H18" s="430">
        <f t="shared" si="1"/>
        <v>0</v>
      </c>
    </row>
    <row r="19" spans="1:8" ht="17.25" customHeight="1">
      <c r="A19" s="435"/>
      <c r="B19" s="246"/>
      <c r="C19" s="246"/>
      <c r="D19" s="246"/>
      <c r="E19" s="246"/>
      <c r="F19" s="246"/>
      <c r="G19" s="246"/>
      <c r="H19" s="246"/>
    </row>
    <row r="21" ht="12.75" customHeight="1">
      <c r="A21" s="17" t="s">
        <v>9</v>
      </c>
    </row>
  </sheetData>
  <mergeCells count="11">
    <mergeCell ref="E1:H2"/>
    <mergeCell ref="A4:H4"/>
    <mergeCell ref="G5:H5"/>
    <mergeCell ref="A6:A7"/>
    <mergeCell ref="B6:B7"/>
    <mergeCell ref="E6:E7"/>
    <mergeCell ref="F6:F7"/>
    <mergeCell ref="G6:H6"/>
    <mergeCell ref="C7:D7"/>
    <mergeCell ref="A9:H9"/>
    <mergeCell ref="A15:H15"/>
  </mergeCells>
  <printOptions/>
  <pageMargins left="0.7874015748031497" right="0.7874015748031497" top="0.3937007874015748" bottom="0.3937007874015748" header="0" footer="0"/>
  <pageSetup horizontalDpi="600" verticalDpi="600" orientation="landscape" paperSize="9" scale="90" r:id="rId1"/>
  <headerFooter alignWithMargins="0">
    <oddFooter>&amp;R8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M48"/>
  <sheetViews>
    <sheetView workbookViewId="0" topLeftCell="C37">
      <selection activeCell="K49" sqref="K49"/>
    </sheetView>
  </sheetViews>
  <sheetFormatPr defaultColWidth="9.00390625" defaultRowHeight="12.75"/>
  <cols>
    <col min="1" max="1" width="43.25390625" style="116" customWidth="1"/>
    <col min="2" max="2" width="12.875" style="116" customWidth="1"/>
    <col min="3" max="3" width="15.625" style="116" customWidth="1"/>
    <col min="4" max="4" width="14.625" style="116" customWidth="1"/>
    <col min="5" max="5" width="14.75390625" style="290" customWidth="1"/>
    <col min="6" max="6" width="14.00390625" style="290" customWidth="1"/>
    <col min="7" max="7" width="12.125" style="116" customWidth="1"/>
    <col min="8" max="8" width="12.375" style="291" customWidth="1"/>
    <col min="9" max="9" width="10.875" style="116" customWidth="1"/>
    <col min="10" max="10" width="12.25390625" style="291" customWidth="1"/>
    <col min="11" max="11" width="12.625" style="116" customWidth="1"/>
    <col min="12" max="12" width="9.875" style="116" customWidth="1"/>
    <col min="13" max="14" width="11.125" style="116" customWidth="1"/>
    <col min="15" max="16" width="10.625" style="116" customWidth="1"/>
    <col min="17" max="18" width="12.625" style="116" customWidth="1"/>
    <col min="19" max="20" width="11.00390625" style="116" customWidth="1"/>
    <col min="21" max="21" width="10.625" style="116" customWidth="1"/>
    <col min="22" max="22" width="14.25390625" style="116" customWidth="1"/>
    <col min="23" max="23" width="9.375" style="116" customWidth="1"/>
    <col min="24" max="24" width="10.125" style="116" customWidth="1"/>
    <col min="25" max="25" width="12.625" style="116" customWidth="1"/>
    <col min="26" max="27" width="13.25390625" style="116" customWidth="1"/>
    <col min="28" max="28" width="14.00390625" style="116" customWidth="1"/>
    <col min="29" max="29" width="13.125" style="116" customWidth="1"/>
    <col min="30" max="30" width="11.25390625" style="116" customWidth="1"/>
    <col min="31" max="39" width="9.125" style="116" customWidth="1"/>
  </cols>
  <sheetData>
    <row r="1" spans="20:24" ht="27" customHeight="1" hidden="1">
      <c r="T1" s="720" t="s">
        <v>240</v>
      </c>
      <c r="U1" s="720"/>
      <c r="V1" s="292"/>
      <c r="W1" s="292"/>
      <c r="X1" s="292"/>
    </row>
    <row r="2" spans="19:24" ht="12.75" hidden="1">
      <c r="S2" s="65"/>
      <c r="T2" s="292" t="s">
        <v>248</v>
      </c>
      <c r="U2" s="292"/>
      <c r="V2" s="292"/>
      <c r="W2" s="292"/>
      <c r="X2" s="292"/>
    </row>
    <row r="3" ht="12.75" hidden="1"/>
    <row r="4" ht="27" customHeight="1">
      <c r="A4" s="357" t="s">
        <v>21</v>
      </c>
    </row>
    <row r="5" ht="13.5" thickBot="1">
      <c r="X5" s="73"/>
    </row>
    <row r="6" spans="1:39" ht="30" customHeight="1" thickBot="1">
      <c r="A6" s="708" t="s">
        <v>218</v>
      </c>
      <c r="B6" s="711" t="s">
        <v>232</v>
      </c>
      <c r="C6" s="712"/>
      <c r="D6" s="711" t="s">
        <v>233</v>
      </c>
      <c r="E6" s="712"/>
      <c r="F6" s="717" t="s">
        <v>13</v>
      </c>
      <c r="G6" s="722" t="s">
        <v>234</v>
      </c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4"/>
      <c r="U6" s="520"/>
      <c r="W6"/>
      <c r="Z6" s="73"/>
      <c r="AM6"/>
    </row>
    <row r="7" spans="1:39" ht="13.5" thickBot="1">
      <c r="A7" s="709"/>
      <c r="B7" s="713"/>
      <c r="C7" s="714"/>
      <c r="D7" s="713"/>
      <c r="E7" s="714"/>
      <c r="F7" s="718"/>
      <c r="G7" s="220">
        <v>2010</v>
      </c>
      <c r="H7" s="293"/>
      <c r="I7" s="220"/>
      <c r="J7" s="293"/>
      <c r="K7" s="220"/>
      <c r="L7" s="220"/>
      <c r="M7" s="220"/>
      <c r="N7" s="220"/>
      <c r="O7" s="220"/>
      <c r="P7" s="220"/>
      <c r="Q7" s="220"/>
      <c r="R7" s="220"/>
      <c r="S7" s="220"/>
      <c r="T7" s="460">
        <v>2011</v>
      </c>
      <c r="U7" s="502"/>
      <c r="V7"/>
      <c r="X7" s="73"/>
      <c r="AK7"/>
      <c r="AL7"/>
      <c r="AM7"/>
    </row>
    <row r="8" spans="1:39" ht="26.25" customHeight="1" thickBot="1">
      <c r="A8" s="710"/>
      <c r="B8" s="223" t="s">
        <v>214</v>
      </c>
      <c r="C8" s="223" t="s">
        <v>166</v>
      </c>
      <c r="D8" s="225" t="s">
        <v>214</v>
      </c>
      <c r="E8" s="294" t="s">
        <v>166</v>
      </c>
      <c r="F8" s="719"/>
      <c r="G8" s="228" t="s">
        <v>149</v>
      </c>
      <c r="H8" s="224" t="s">
        <v>150</v>
      </c>
      <c r="I8" s="223" t="s">
        <v>151</v>
      </c>
      <c r="J8" s="224" t="s">
        <v>152</v>
      </c>
      <c r="K8" s="223" t="s">
        <v>153</v>
      </c>
      <c r="L8" s="223" t="s">
        <v>154</v>
      </c>
      <c r="M8" s="223" t="s">
        <v>155</v>
      </c>
      <c r="N8" s="223" t="s">
        <v>156</v>
      </c>
      <c r="O8" s="223" t="s">
        <v>157</v>
      </c>
      <c r="P8" s="223" t="s">
        <v>158</v>
      </c>
      <c r="Q8" s="223" t="s">
        <v>159</v>
      </c>
      <c r="R8" s="223" t="s">
        <v>160</v>
      </c>
      <c r="S8" s="491" t="s">
        <v>161</v>
      </c>
      <c r="T8" s="230"/>
      <c r="U8" s="503"/>
      <c r="V8"/>
      <c r="AK8"/>
      <c r="AL8"/>
      <c r="AM8"/>
    </row>
    <row r="9" spans="1:22" s="116" customFormat="1" ht="12.75">
      <c r="A9" s="25"/>
      <c r="B9" s="74"/>
      <c r="C9" s="74"/>
      <c r="D9" s="74"/>
      <c r="E9" s="295"/>
      <c r="F9" s="296"/>
      <c r="G9" s="231"/>
      <c r="H9" s="297"/>
      <c r="I9" s="231"/>
      <c r="J9" s="297"/>
      <c r="K9" s="231"/>
      <c r="L9" s="231"/>
      <c r="M9" s="231"/>
      <c r="N9" s="231"/>
      <c r="O9" s="231"/>
      <c r="P9" s="231"/>
      <c r="Q9" s="231"/>
      <c r="R9" s="231"/>
      <c r="S9" s="494"/>
      <c r="T9" s="438"/>
      <c r="V9"/>
    </row>
    <row r="10" spans="1:22" s="116" customFormat="1" ht="12.75">
      <c r="A10" s="37" t="s">
        <v>220</v>
      </c>
      <c r="B10" s="76"/>
      <c r="C10" s="76"/>
      <c r="D10" s="76"/>
      <c r="E10" s="250"/>
      <c r="F10" s="298"/>
      <c r="G10" s="233"/>
      <c r="H10" s="299"/>
      <c r="I10" s="233"/>
      <c r="J10" s="299"/>
      <c r="K10" s="233"/>
      <c r="L10" s="233"/>
      <c r="M10" s="233"/>
      <c r="N10" s="233"/>
      <c r="O10" s="233"/>
      <c r="P10" s="233"/>
      <c r="Q10" s="233"/>
      <c r="R10" s="233"/>
      <c r="S10" s="494"/>
      <c r="T10" s="439"/>
      <c r="V10"/>
    </row>
    <row r="11" spans="1:39" ht="12.75">
      <c r="A11" s="234" t="s">
        <v>221</v>
      </c>
      <c r="B11" s="239" t="s">
        <v>190</v>
      </c>
      <c r="C11" s="239" t="s">
        <v>190</v>
      </c>
      <c r="D11" s="237"/>
      <c r="E11" s="266"/>
      <c r="F11" s="300"/>
      <c r="G11" s="239" t="s">
        <v>190</v>
      </c>
      <c r="H11" s="236"/>
      <c r="I11" s="237"/>
      <c r="J11" s="236"/>
      <c r="K11" s="237"/>
      <c r="L11" s="237"/>
      <c r="M11" s="237"/>
      <c r="N11" s="237"/>
      <c r="O11" s="237"/>
      <c r="P11" s="237"/>
      <c r="Q11" s="237"/>
      <c r="R11" s="237"/>
      <c r="S11" s="494"/>
      <c r="T11" s="538"/>
      <c r="U11" s="504"/>
      <c r="V11"/>
      <c r="AG11"/>
      <c r="AH11"/>
      <c r="AI11"/>
      <c r="AJ11"/>
      <c r="AK11"/>
      <c r="AL11"/>
      <c r="AM11"/>
    </row>
    <row r="12" spans="1:39" ht="14.25" customHeight="1">
      <c r="A12" s="234" t="s">
        <v>221</v>
      </c>
      <c r="B12" s="237"/>
      <c r="C12" s="237"/>
      <c r="D12" s="237"/>
      <c r="E12" s="266"/>
      <c r="F12" s="300"/>
      <c r="G12" s="237"/>
      <c r="H12" s="236"/>
      <c r="I12" s="237"/>
      <c r="J12" s="236"/>
      <c r="K12" s="237"/>
      <c r="L12" s="237"/>
      <c r="M12" s="237"/>
      <c r="N12" s="237"/>
      <c r="O12" s="237"/>
      <c r="P12" s="237"/>
      <c r="Q12" s="237"/>
      <c r="R12" s="237"/>
      <c r="S12" s="494"/>
      <c r="T12" s="511"/>
      <c r="U12" s="504"/>
      <c r="V12"/>
      <c r="AG12"/>
      <c r="AH12"/>
      <c r="AI12"/>
      <c r="AJ12"/>
      <c r="AK12"/>
      <c r="AL12"/>
      <c r="AM12"/>
    </row>
    <row r="13" spans="1:39" ht="12.75">
      <c r="A13" s="234" t="s">
        <v>221</v>
      </c>
      <c r="B13" s="237"/>
      <c r="C13" s="237"/>
      <c r="D13" s="237"/>
      <c r="E13" s="266"/>
      <c r="F13" s="300"/>
      <c r="G13" s="237"/>
      <c r="H13" s="236"/>
      <c r="I13" s="237"/>
      <c r="J13" s="236"/>
      <c r="K13" s="237"/>
      <c r="L13" s="237"/>
      <c r="M13" s="237"/>
      <c r="N13" s="237"/>
      <c r="O13" s="237"/>
      <c r="P13" s="237"/>
      <c r="Q13" s="237"/>
      <c r="R13" s="237"/>
      <c r="S13" s="494"/>
      <c r="T13" s="511"/>
      <c r="U13" s="504"/>
      <c r="V13"/>
      <c r="AG13"/>
      <c r="AH13"/>
      <c r="AI13"/>
      <c r="AJ13"/>
      <c r="AK13"/>
      <c r="AL13"/>
      <c r="AM13"/>
    </row>
    <row r="14" spans="1:36" s="17" customFormat="1" ht="13.5" customHeight="1">
      <c r="A14" s="37" t="s">
        <v>215</v>
      </c>
      <c r="B14" s="244" t="s">
        <v>190</v>
      </c>
      <c r="C14" s="244" t="s">
        <v>190</v>
      </c>
      <c r="D14" s="243"/>
      <c r="E14" s="301"/>
      <c r="F14" s="301"/>
      <c r="G14" s="244" t="s">
        <v>190</v>
      </c>
      <c r="H14" s="242"/>
      <c r="I14" s="243"/>
      <c r="J14" s="242"/>
      <c r="K14" s="243"/>
      <c r="L14" s="243"/>
      <c r="M14" s="243"/>
      <c r="N14" s="243"/>
      <c r="O14" s="243"/>
      <c r="P14" s="243"/>
      <c r="Q14" s="243"/>
      <c r="R14" s="243"/>
      <c r="S14" s="494"/>
      <c r="T14" s="512"/>
      <c r="U14" s="505"/>
      <c r="V14"/>
      <c r="W14" s="245"/>
      <c r="X14" s="246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</row>
    <row r="15" spans="1:39" ht="12.75">
      <c r="A15" s="37" t="s">
        <v>222</v>
      </c>
      <c r="B15" s="244" t="s">
        <v>190</v>
      </c>
      <c r="C15" s="244" t="s">
        <v>190</v>
      </c>
      <c r="D15" s="248"/>
      <c r="E15" s="251"/>
      <c r="F15" s="251" t="s">
        <v>26</v>
      </c>
      <c r="G15" s="244" t="s">
        <v>190</v>
      </c>
      <c r="H15" s="249"/>
      <c r="I15" s="302"/>
      <c r="J15" s="249"/>
      <c r="K15" s="302"/>
      <c r="L15" s="302"/>
      <c r="M15" s="302"/>
      <c r="N15" s="302"/>
      <c r="O15" s="302"/>
      <c r="P15" s="302"/>
      <c r="Q15" s="302"/>
      <c r="R15" s="248"/>
      <c r="S15" s="494"/>
      <c r="T15" s="513"/>
      <c r="U15" s="506"/>
      <c r="V15"/>
      <c r="AK15"/>
      <c r="AL15"/>
      <c r="AM15"/>
    </row>
    <row r="16" spans="1:39" ht="12.75">
      <c r="A16" s="303" t="s">
        <v>223</v>
      </c>
      <c r="B16" s="251"/>
      <c r="C16" s="251"/>
      <c r="D16" s="248"/>
      <c r="E16" s="251"/>
      <c r="F16" s="251"/>
      <c r="G16" s="302"/>
      <c r="H16" s="249"/>
      <c r="I16" s="302"/>
      <c r="J16" s="304"/>
      <c r="K16" s="20"/>
      <c r="L16" s="20"/>
      <c r="M16" s="302"/>
      <c r="N16" s="302"/>
      <c r="O16" s="302"/>
      <c r="P16" s="302"/>
      <c r="Q16" s="302"/>
      <c r="R16" s="248"/>
      <c r="S16" s="494"/>
      <c r="T16" s="513"/>
      <c r="U16" s="506"/>
      <c r="V16"/>
      <c r="AK16"/>
      <c r="AL16"/>
      <c r="AM16"/>
    </row>
    <row r="17" spans="1:39" ht="12.75">
      <c r="A17" s="303" t="s">
        <v>102</v>
      </c>
      <c r="B17" s="251"/>
      <c r="C17" s="362">
        <f>'итог осн.долг'!C16</f>
        <v>0</v>
      </c>
      <c r="D17" s="336"/>
      <c r="E17" s="336"/>
      <c r="F17" s="336"/>
      <c r="G17" s="336">
        <f>'расчет процентов2'!G8</f>
        <v>0</v>
      </c>
      <c r="H17" s="337">
        <f>'расчет процентов2'!H11</f>
        <v>0</v>
      </c>
      <c r="I17" s="337">
        <f>'расчет процентов2'!I11</f>
        <v>0</v>
      </c>
      <c r="J17" s="337">
        <f>'расчет процентов2'!J11</f>
        <v>0</v>
      </c>
      <c r="K17" s="337">
        <f>'расчет процентов2'!K11</f>
        <v>0</v>
      </c>
      <c r="L17" s="336">
        <f>'расчет процентов2'!L11</f>
        <v>0</v>
      </c>
      <c r="M17" s="336">
        <f>'расчет процентов2'!M11</f>
        <v>0</v>
      </c>
      <c r="N17" s="336">
        <f>'расчет процентов2'!N11</f>
        <v>0</v>
      </c>
      <c r="O17" s="336">
        <f>'расчет процентов2'!O11</f>
        <v>0</v>
      </c>
      <c r="P17" s="336">
        <f>'расчет процентов2'!P11</f>
        <v>0</v>
      </c>
      <c r="Q17" s="336">
        <f>'расчет процентов2'!Q11</f>
        <v>0</v>
      </c>
      <c r="R17" s="336">
        <f>'расчет процентов2'!R11</f>
        <v>0</v>
      </c>
      <c r="S17" s="530">
        <f>'расчет процентов2'!S11</f>
        <v>0</v>
      </c>
      <c r="T17" s="514">
        <f>'расчет процентов2'!T11</f>
        <v>0</v>
      </c>
      <c r="U17" s="507"/>
      <c r="V17"/>
      <c r="AK17"/>
      <c r="AL17"/>
      <c r="AM17"/>
    </row>
    <row r="18" spans="1:39" ht="25.5">
      <c r="A18" s="42" t="s">
        <v>107</v>
      </c>
      <c r="B18" s="266"/>
      <c r="C18" s="423"/>
      <c r="D18" s="339"/>
      <c r="E18" s="339"/>
      <c r="F18" s="339" t="s">
        <v>190</v>
      </c>
      <c r="G18" s="341"/>
      <c r="H18" s="340"/>
      <c r="I18" s="339"/>
      <c r="J18" s="337"/>
      <c r="K18" s="336"/>
      <c r="L18" s="336"/>
      <c r="M18" s="339"/>
      <c r="N18" s="339"/>
      <c r="O18" s="339"/>
      <c r="P18" s="339"/>
      <c r="Q18" s="339"/>
      <c r="R18" s="339"/>
      <c r="S18" s="522">
        <f>SUM(G18:R18)</f>
        <v>0</v>
      </c>
      <c r="T18" s="539"/>
      <c r="U18" s="540"/>
      <c r="V18"/>
      <c r="AK18"/>
      <c r="AL18"/>
      <c r="AM18"/>
    </row>
    <row r="19" spans="1:39" ht="51">
      <c r="A19" s="42" t="s">
        <v>108</v>
      </c>
      <c r="B19" s="266"/>
      <c r="C19" s="423">
        <f>'итог осн.долг'!C18</f>
        <v>26193.86</v>
      </c>
      <c r="D19" s="339"/>
      <c r="E19" s="339" t="s">
        <v>190</v>
      </c>
      <c r="F19" s="339" t="s">
        <v>190</v>
      </c>
      <c r="G19" s="339" t="s">
        <v>190</v>
      </c>
      <c r="H19" s="340" t="s">
        <v>190</v>
      </c>
      <c r="I19" s="339" t="s">
        <v>190</v>
      </c>
      <c r="J19" s="340" t="s">
        <v>190</v>
      </c>
      <c r="K19" s="339" t="s">
        <v>190</v>
      </c>
      <c r="L19" s="339" t="s">
        <v>190</v>
      </c>
      <c r="M19" s="339" t="s">
        <v>190</v>
      </c>
      <c r="N19" s="339" t="s">
        <v>224</v>
      </c>
      <c r="O19" s="339"/>
      <c r="P19" s="339"/>
      <c r="Q19" s="339">
        <v>0</v>
      </c>
      <c r="R19" s="339"/>
      <c r="S19" s="530">
        <f>SUM(G19:R19)</f>
        <v>0</v>
      </c>
      <c r="T19" s="539"/>
      <c r="U19" s="540"/>
      <c r="V19"/>
      <c r="AK19"/>
      <c r="AL19"/>
      <c r="AM19"/>
    </row>
    <row r="20" spans="1:39" ht="25.5" customHeight="1">
      <c r="A20" s="42" t="s">
        <v>109</v>
      </c>
      <c r="B20" s="266"/>
      <c r="C20" s="423">
        <f>'итог осн.долг'!C19</f>
        <v>10037</v>
      </c>
      <c r="D20" s="339" t="s">
        <v>190</v>
      </c>
      <c r="E20" s="339"/>
      <c r="F20" s="339" t="s">
        <v>190</v>
      </c>
      <c r="G20" s="342"/>
      <c r="H20" s="342">
        <f>'расчет процентов'!B6</f>
        <v>0</v>
      </c>
      <c r="I20" s="342">
        <f>'расчет процентов'!B7</f>
        <v>0</v>
      </c>
      <c r="J20" s="342">
        <f>'расчет процентов'!B8</f>
        <v>0</v>
      </c>
      <c r="K20" s="342">
        <f>'расчет процентов'!B9</f>
        <v>0</v>
      </c>
      <c r="L20" s="342">
        <f>'расчет процентов'!B10</f>
        <v>85.94</v>
      </c>
      <c r="M20" s="342">
        <f>'расчет процентов'!B11</f>
        <v>73.04</v>
      </c>
      <c r="N20" s="342">
        <f>'расчет процентов'!B12</f>
        <v>60.15</v>
      </c>
      <c r="O20" s="342">
        <f>'расчет процентов'!B13</f>
        <v>47.25</v>
      </c>
      <c r="P20" s="555">
        <f>'расчет процентов'!B14</f>
        <v>20.93</v>
      </c>
      <c r="Q20" s="555">
        <f>'расчет процентов'!B15</f>
        <v>7.53</v>
      </c>
      <c r="R20" s="555">
        <f>'расчет процентов'!B16</f>
        <v>-5.83</v>
      </c>
      <c r="S20" s="530">
        <f>SUM(G20:R20)</f>
        <v>289.01</v>
      </c>
      <c r="T20" s="537">
        <f>'расчет процентов'!E21</f>
        <v>613.53</v>
      </c>
      <c r="U20" s="360"/>
      <c r="V20"/>
      <c r="W20" s="257" t="s">
        <v>190</v>
      </c>
      <c r="X20" s="257" t="s">
        <v>190</v>
      </c>
      <c r="Y20" s="257" t="s">
        <v>190</v>
      </c>
      <c r="Z20" s="257" t="s">
        <v>190</v>
      </c>
      <c r="AA20" s="257"/>
      <c r="AK20"/>
      <c r="AL20"/>
      <c r="AM20"/>
    </row>
    <row r="21" spans="1:39" ht="12.75">
      <c r="A21" s="37" t="s">
        <v>225</v>
      </c>
      <c r="B21" s="244" t="s">
        <v>190</v>
      </c>
      <c r="C21" s="397">
        <f>SUM(C17:C20)</f>
        <v>36230.86</v>
      </c>
      <c r="D21" s="359"/>
      <c r="E21" s="359"/>
      <c r="F21" s="359"/>
      <c r="G21" s="359">
        <f>SUM(G17:G20)</f>
        <v>0</v>
      </c>
      <c r="H21" s="359">
        <f aca="true" t="shared" si="0" ref="H21:T21">SUM(H17:H20)</f>
        <v>0</v>
      </c>
      <c r="I21" s="359">
        <f t="shared" si="0"/>
        <v>0</v>
      </c>
      <c r="J21" s="359">
        <f t="shared" si="0"/>
        <v>0</v>
      </c>
      <c r="K21" s="359">
        <f t="shared" si="0"/>
        <v>0</v>
      </c>
      <c r="L21" s="359">
        <f t="shared" si="0"/>
        <v>85.94</v>
      </c>
      <c r="M21" s="359">
        <f t="shared" si="0"/>
        <v>73.04</v>
      </c>
      <c r="N21" s="359">
        <f t="shared" si="0"/>
        <v>60.15</v>
      </c>
      <c r="O21" s="359">
        <f t="shared" si="0"/>
        <v>47.25</v>
      </c>
      <c r="P21" s="359">
        <f t="shared" si="0"/>
        <v>20.93</v>
      </c>
      <c r="Q21" s="359">
        <f t="shared" si="0"/>
        <v>7.53</v>
      </c>
      <c r="R21" s="359">
        <f t="shared" si="0"/>
        <v>-5.83</v>
      </c>
      <c r="S21" s="531">
        <f t="shared" si="0"/>
        <v>289.01</v>
      </c>
      <c r="T21" s="537">
        <f t="shared" si="0"/>
        <v>613.53</v>
      </c>
      <c r="U21" s="360"/>
      <c r="V21"/>
      <c r="AK21"/>
      <c r="AL21"/>
      <c r="AM21"/>
    </row>
    <row r="22" spans="1:39" ht="13.5" thickBot="1">
      <c r="A22" s="306"/>
      <c r="B22" s="307"/>
      <c r="C22" s="424" t="s">
        <v>190</v>
      </c>
      <c r="D22" s="360"/>
      <c r="E22" s="360"/>
      <c r="F22" s="360"/>
      <c r="G22" s="360"/>
      <c r="H22" s="361" t="s">
        <v>190</v>
      </c>
      <c r="I22" s="360"/>
      <c r="J22" s="361"/>
      <c r="K22" s="360"/>
      <c r="L22" s="360"/>
      <c r="M22" s="360"/>
      <c r="N22" s="360"/>
      <c r="O22" s="360"/>
      <c r="P22" s="360"/>
      <c r="Q22" s="360" t="s">
        <v>190</v>
      </c>
      <c r="R22" s="360"/>
      <c r="S22" s="360" t="s">
        <v>190</v>
      </c>
      <c r="T22" s="518"/>
      <c r="U22" s="360"/>
      <c r="V22"/>
      <c r="AK22"/>
      <c r="AL22"/>
      <c r="AM22"/>
    </row>
    <row r="23" spans="1:39" ht="13.5" thickBot="1">
      <c r="A23" s="309" t="s">
        <v>227</v>
      </c>
      <c r="B23" s="310" t="s">
        <v>190</v>
      </c>
      <c r="C23" s="372">
        <f>C21</f>
        <v>36230.86</v>
      </c>
      <c r="D23" s="356"/>
      <c r="E23" s="356"/>
      <c r="F23" s="356"/>
      <c r="G23" s="356">
        <f aca="true" t="shared" si="1" ref="G23:T23">G21</f>
        <v>0</v>
      </c>
      <c r="H23" s="356">
        <f t="shared" si="1"/>
        <v>0</v>
      </c>
      <c r="I23" s="356">
        <f t="shared" si="1"/>
        <v>0</v>
      </c>
      <c r="J23" s="356">
        <f t="shared" si="1"/>
        <v>0</v>
      </c>
      <c r="K23" s="356">
        <f t="shared" si="1"/>
        <v>0</v>
      </c>
      <c r="L23" s="356">
        <f t="shared" si="1"/>
        <v>85.94</v>
      </c>
      <c r="M23" s="356">
        <f t="shared" si="1"/>
        <v>73.04</v>
      </c>
      <c r="N23" s="356">
        <f t="shared" si="1"/>
        <v>60.15</v>
      </c>
      <c r="O23" s="356">
        <f t="shared" si="1"/>
        <v>47.25</v>
      </c>
      <c r="P23" s="356">
        <f t="shared" si="1"/>
        <v>20.93</v>
      </c>
      <c r="Q23" s="356">
        <f t="shared" si="1"/>
        <v>7.53</v>
      </c>
      <c r="R23" s="356">
        <f t="shared" si="1"/>
        <v>-5.83</v>
      </c>
      <c r="S23" s="532">
        <f t="shared" si="1"/>
        <v>289.01</v>
      </c>
      <c r="T23" s="356">
        <f t="shared" si="1"/>
        <v>613.53</v>
      </c>
      <c r="U23" s="360"/>
      <c r="V23"/>
      <c r="W23" s="308"/>
      <c r="X23" s="308"/>
      <c r="AK23"/>
      <c r="AL23"/>
      <c r="AM23"/>
    </row>
    <row r="24" spans="1:24" ht="12.75">
      <c r="A24" s="116" t="str">
        <f>A37</f>
        <v>ИТОГО в рублях</v>
      </c>
      <c r="B24" s="263"/>
      <c r="C24" s="311" t="s">
        <v>190</v>
      </c>
      <c r="D24" s="263"/>
      <c r="E24" s="312"/>
      <c r="F24" s="312"/>
      <c r="G24" s="263"/>
      <c r="H24" s="313"/>
      <c r="I24" s="263" t="s">
        <v>190</v>
      </c>
      <c r="J24" s="313"/>
      <c r="K24" s="263"/>
      <c r="L24" s="263"/>
      <c r="M24" s="263"/>
      <c r="N24" s="263"/>
      <c r="O24" s="263"/>
      <c r="P24" s="263"/>
      <c r="Q24" s="263"/>
      <c r="R24" s="263"/>
      <c r="S24" s="311" t="s">
        <v>190</v>
      </c>
      <c r="T24" s="311"/>
      <c r="U24" s="263"/>
      <c r="V24" s="263"/>
      <c r="W24" s="263"/>
      <c r="X24"/>
    </row>
    <row r="25" spans="2:24" ht="13.5" customHeight="1">
      <c r="B25" s="263"/>
      <c r="C25" s="311" t="s">
        <v>190</v>
      </c>
      <c r="D25" s="263"/>
      <c r="E25" s="312"/>
      <c r="F25" s="312"/>
      <c r="G25" s="263"/>
      <c r="H25" s="313"/>
      <c r="I25" s="263"/>
      <c r="J25" s="313"/>
      <c r="K25" s="263"/>
      <c r="L25" s="263"/>
      <c r="M25" s="263"/>
      <c r="N25" s="263"/>
      <c r="O25" s="263"/>
      <c r="P25" s="263"/>
      <c r="Q25" s="263"/>
      <c r="R25" s="263"/>
      <c r="S25" s="311" t="s">
        <v>190</v>
      </c>
      <c r="T25" s="311"/>
      <c r="U25" s="263"/>
      <c r="V25" s="263"/>
      <c r="W25" s="263"/>
      <c r="X25"/>
    </row>
    <row r="26" spans="2:24" ht="3" customHeight="1">
      <c r="B26" s="263"/>
      <c r="C26" s="311" t="s">
        <v>190</v>
      </c>
      <c r="D26" s="263"/>
      <c r="E26" s="312"/>
      <c r="F26" s="312"/>
      <c r="G26" s="263"/>
      <c r="H26" s="313"/>
      <c r="I26" s="263"/>
      <c r="J26" s="31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</row>
    <row r="27" ht="2.25" customHeight="1" thickBot="1"/>
    <row r="28" spans="1:39" ht="40.5" customHeight="1" thickBot="1">
      <c r="A28" s="708" t="s">
        <v>218</v>
      </c>
      <c r="B28" s="711" t="s">
        <v>232</v>
      </c>
      <c r="C28" s="712"/>
      <c r="D28" s="711" t="s">
        <v>233</v>
      </c>
      <c r="E28" s="712"/>
      <c r="F28" s="717" t="s">
        <v>14</v>
      </c>
      <c r="G28" s="722" t="s">
        <v>235</v>
      </c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520"/>
      <c r="W28"/>
      <c r="Z28" s="73"/>
      <c r="AM28"/>
    </row>
    <row r="29" spans="1:39" ht="13.5" thickBot="1">
      <c r="A29" s="709"/>
      <c r="B29" s="713"/>
      <c r="C29" s="714"/>
      <c r="D29" s="713"/>
      <c r="E29" s="714"/>
      <c r="F29" s="718"/>
      <c r="G29" s="220">
        <v>2010</v>
      </c>
      <c r="H29" s="293"/>
      <c r="I29" s="220"/>
      <c r="J29" s="293"/>
      <c r="K29" s="220"/>
      <c r="L29" s="220"/>
      <c r="M29" s="220"/>
      <c r="N29" s="220"/>
      <c r="O29" s="220"/>
      <c r="P29" s="220"/>
      <c r="Q29" s="220"/>
      <c r="R29" s="220"/>
      <c r="S29" s="220"/>
      <c r="T29" s="715">
        <v>2011</v>
      </c>
      <c r="U29" s="721"/>
      <c r="X29" s="73"/>
      <c r="AK29"/>
      <c r="AL29"/>
      <c r="AM29"/>
    </row>
    <row r="30" spans="1:39" ht="26.25" customHeight="1" thickBot="1">
      <c r="A30" s="710"/>
      <c r="B30" s="223" t="s">
        <v>214</v>
      </c>
      <c r="C30" s="223" t="s">
        <v>166</v>
      </c>
      <c r="D30" s="225" t="s">
        <v>214</v>
      </c>
      <c r="E30" s="294" t="s">
        <v>166</v>
      </c>
      <c r="F30" s="719"/>
      <c r="G30" s="228" t="s">
        <v>149</v>
      </c>
      <c r="H30" s="224" t="s">
        <v>150</v>
      </c>
      <c r="I30" s="223" t="s">
        <v>151</v>
      </c>
      <c r="J30" s="224" t="s">
        <v>152</v>
      </c>
      <c r="K30" s="223" t="s">
        <v>153</v>
      </c>
      <c r="L30" s="223" t="s">
        <v>154</v>
      </c>
      <c r="M30" s="223" t="s">
        <v>155</v>
      </c>
      <c r="N30" s="223" t="s">
        <v>156</v>
      </c>
      <c r="O30" s="223" t="s">
        <v>157</v>
      </c>
      <c r="P30" s="223" t="s">
        <v>158</v>
      </c>
      <c r="Q30" s="223" t="s">
        <v>159</v>
      </c>
      <c r="R30" s="223" t="s">
        <v>160</v>
      </c>
      <c r="S30" s="491" t="s">
        <v>161</v>
      </c>
      <c r="T30" s="716"/>
      <c r="U30" s="721"/>
      <c r="AJ30"/>
      <c r="AK30"/>
      <c r="AL30"/>
      <c r="AM30"/>
    </row>
    <row r="31" spans="1:20" s="116" customFormat="1" ht="12.75">
      <c r="A31" s="25"/>
      <c r="B31" s="74"/>
      <c r="C31" s="74"/>
      <c r="D31" s="74"/>
      <c r="E31" s="295"/>
      <c r="F31" s="296"/>
      <c r="G31" s="231"/>
      <c r="H31" s="297"/>
      <c r="I31" s="231"/>
      <c r="J31" s="297"/>
      <c r="K31" s="231"/>
      <c r="L31" s="231"/>
      <c r="M31" s="231"/>
      <c r="N31" s="231"/>
      <c r="O31" s="231"/>
      <c r="P31" s="231"/>
      <c r="Q31" s="231"/>
      <c r="R31" s="231"/>
      <c r="S31" s="546"/>
      <c r="T31" s="438"/>
    </row>
    <row r="32" spans="1:20" s="116" customFormat="1" ht="12.75">
      <c r="A32" s="37" t="s">
        <v>220</v>
      </c>
      <c r="B32" s="76"/>
      <c r="C32" s="76"/>
      <c r="D32" s="76"/>
      <c r="E32" s="250"/>
      <c r="F32" s="298"/>
      <c r="G32" s="233"/>
      <c r="H32" s="299"/>
      <c r="I32" s="233"/>
      <c r="J32" s="299"/>
      <c r="K32" s="233"/>
      <c r="L32" s="233"/>
      <c r="M32" s="233"/>
      <c r="N32" s="233"/>
      <c r="O32" s="233"/>
      <c r="P32" s="233"/>
      <c r="Q32" s="233"/>
      <c r="R32" s="233"/>
      <c r="S32" s="546"/>
      <c r="T32" s="439"/>
    </row>
    <row r="33" spans="1:39" ht="12.75">
      <c r="A33" s="234" t="s">
        <v>221</v>
      </c>
      <c r="B33" s="239" t="s">
        <v>190</v>
      </c>
      <c r="C33" s="239" t="s">
        <v>190</v>
      </c>
      <c r="D33" s="237"/>
      <c r="E33" s="266"/>
      <c r="F33" s="300"/>
      <c r="G33" s="239" t="s">
        <v>190</v>
      </c>
      <c r="H33" s="236"/>
      <c r="I33" s="237"/>
      <c r="J33" s="236"/>
      <c r="K33" s="237"/>
      <c r="L33" s="237"/>
      <c r="M33" s="237"/>
      <c r="N33" s="237"/>
      <c r="O33" s="237"/>
      <c r="P33" s="237"/>
      <c r="Q33" s="237"/>
      <c r="R33" s="237"/>
      <c r="S33" s="546"/>
      <c r="T33" s="511"/>
      <c r="U33" s="504"/>
      <c r="AF33"/>
      <c r="AG33"/>
      <c r="AH33"/>
      <c r="AI33"/>
      <c r="AJ33"/>
      <c r="AK33"/>
      <c r="AL33"/>
      <c r="AM33"/>
    </row>
    <row r="34" spans="1:39" ht="14.25" customHeight="1">
      <c r="A34" s="234" t="s">
        <v>221</v>
      </c>
      <c r="B34" s="237"/>
      <c r="C34" s="237"/>
      <c r="D34" s="237"/>
      <c r="E34" s="266"/>
      <c r="F34" s="300"/>
      <c r="G34" s="237"/>
      <c r="H34" s="236"/>
      <c r="I34" s="237"/>
      <c r="J34" s="236"/>
      <c r="K34" s="237"/>
      <c r="L34" s="237"/>
      <c r="M34" s="237"/>
      <c r="N34" s="237"/>
      <c r="O34" s="237"/>
      <c r="P34" s="237"/>
      <c r="Q34" s="237"/>
      <c r="R34" s="237"/>
      <c r="S34" s="546"/>
      <c r="T34" s="511"/>
      <c r="U34" s="504"/>
      <c r="AF34"/>
      <c r="AG34"/>
      <c r="AH34"/>
      <c r="AI34"/>
      <c r="AJ34"/>
      <c r="AK34"/>
      <c r="AL34"/>
      <c r="AM34"/>
    </row>
    <row r="35" spans="1:39" ht="12.75">
      <c r="A35" s="234" t="s">
        <v>221</v>
      </c>
      <c r="B35" s="237"/>
      <c r="C35" s="237"/>
      <c r="D35" s="237"/>
      <c r="E35" s="266"/>
      <c r="F35" s="300"/>
      <c r="G35" s="237"/>
      <c r="H35" s="236"/>
      <c r="I35" s="237"/>
      <c r="J35" s="236"/>
      <c r="K35" s="237"/>
      <c r="L35" s="237"/>
      <c r="M35" s="237"/>
      <c r="N35" s="237"/>
      <c r="O35" s="237"/>
      <c r="P35" s="237"/>
      <c r="Q35" s="237"/>
      <c r="R35" s="237"/>
      <c r="S35" s="546"/>
      <c r="T35" s="511"/>
      <c r="U35" s="504"/>
      <c r="AF35"/>
      <c r="AG35"/>
      <c r="AH35"/>
      <c r="AI35"/>
      <c r="AJ35"/>
      <c r="AK35"/>
      <c r="AL35"/>
      <c r="AM35"/>
    </row>
    <row r="36" spans="1:35" s="17" customFormat="1" ht="13.5" customHeight="1">
      <c r="A36" s="37" t="s">
        <v>215</v>
      </c>
      <c r="B36" s="244" t="s">
        <v>190</v>
      </c>
      <c r="C36" s="244" t="s">
        <v>190</v>
      </c>
      <c r="D36" s="243"/>
      <c r="E36" s="301"/>
      <c r="F36" s="301"/>
      <c r="G36" s="244" t="s">
        <v>190</v>
      </c>
      <c r="H36" s="242"/>
      <c r="I36" s="243"/>
      <c r="J36" s="242"/>
      <c r="K36" s="243"/>
      <c r="L36" s="243"/>
      <c r="M36" s="243"/>
      <c r="N36" s="243"/>
      <c r="O36" s="243"/>
      <c r="P36" s="243"/>
      <c r="Q36" s="243"/>
      <c r="R36" s="243"/>
      <c r="S36" s="546"/>
      <c r="T36" s="512"/>
      <c r="U36" s="505"/>
      <c r="V36" s="245"/>
      <c r="W36" s="246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</row>
    <row r="37" spans="1:39" ht="12.75">
      <c r="A37" s="37" t="s">
        <v>222</v>
      </c>
      <c r="B37" s="244" t="s">
        <v>190</v>
      </c>
      <c r="C37" s="244" t="s">
        <v>190</v>
      </c>
      <c r="D37" s="248"/>
      <c r="E37" s="251"/>
      <c r="F37" s="251"/>
      <c r="G37" s="244" t="s">
        <v>190</v>
      </c>
      <c r="H37" s="249"/>
      <c r="I37" s="248"/>
      <c r="J37" s="249"/>
      <c r="K37" s="248"/>
      <c r="L37" s="248"/>
      <c r="M37" s="248"/>
      <c r="N37" s="248"/>
      <c r="O37" s="248"/>
      <c r="P37" s="248"/>
      <c r="Q37" s="248"/>
      <c r="R37" s="248"/>
      <c r="S37" s="546"/>
      <c r="T37" s="513"/>
      <c r="U37" s="506"/>
      <c r="AJ37"/>
      <c r="AK37"/>
      <c r="AL37"/>
      <c r="AM37"/>
    </row>
    <row r="38" spans="1:39" ht="12.75">
      <c r="A38" s="303" t="s">
        <v>223</v>
      </c>
      <c r="B38" s="251"/>
      <c r="C38" s="251"/>
      <c r="D38" s="248"/>
      <c r="E38" s="251"/>
      <c r="F38" s="251"/>
      <c r="G38" s="251"/>
      <c r="H38" s="249"/>
      <c r="I38" s="248"/>
      <c r="J38" s="249"/>
      <c r="K38" s="248"/>
      <c r="L38" s="248"/>
      <c r="M38" s="248"/>
      <c r="N38" s="248"/>
      <c r="O38" s="248"/>
      <c r="P38" s="248"/>
      <c r="Q38" s="248"/>
      <c r="R38" s="248"/>
      <c r="S38" s="546"/>
      <c r="T38" s="513"/>
      <c r="U38" s="506"/>
      <c r="AJ38"/>
      <c r="AK38"/>
      <c r="AL38"/>
      <c r="AM38"/>
    </row>
    <row r="39" spans="1:39" ht="12.75">
      <c r="A39" s="303" t="s">
        <v>102</v>
      </c>
      <c r="B39" s="251"/>
      <c r="C39" s="250">
        <f>C17</f>
        <v>0</v>
      </c>
      <c r="D39" s="331"/>
      <c r="E39" s="331"/>
      <c r="F39" s="331"/>
      <c r="G39" s="331">
        <v>1115.59</v>
      </c>
      <c r="H39" s="332">
        <v>959.32</v>
      </c>
      <c r="I39" s="331">
        <v>672.23</v>
      </c>
      <c r="J39" s="332">
        <v>556.64</v>
      </c>
      <c r="K39" s="331">
        <v>448.92</v>
      </c>
      <c r="L39" s="398"/>
      <c r="M39" s="331"/>
      <c r="N39" s="331"/>
      <c r="O39" s="336"/>
      <c r="P39" s="331"/>
      <c r="Q39" s="331"/>
      <c r="R39" s="331"/>
      <c r="S39" s="547">
        <f>SUM(G39:R39)</f>
        <v>3752.7</v>
      </c>
      <c r="T39" s="550"/>
      <c r="U39" s="543"/>
      <c r="AJ39"/>
      <c r="AK39"/>
      <c r="AL39"/>
      <c r="AM39"/>
    </row>
    <row r="40" spans="1:39" ht="25.5">
      <c r="A40" s="42" t="s">
        <v>112</v>
      </c>
      <c r="B40" s="239" t="s">
        <v>190</v>
      </c>
      <c r="C40" s="362" t="s">
        <v>236</v>
      </c>
      <c r="D40" s="363"/>
      <c r="E40" s="364">
        <v>0</v>
      </c>
      <c r="F40" s="364"/>
      <c r="G40" s="362" t="s">
        <v>190</v>
      </c>
      <c r="H40" s="254"/>
      <c r="I40" s="255"/>
      <c r="J40" s="254"/>
      <c r="K40" s="255"/>
      <c r="L40" s="255"/>
      <c r="M40" s="255"/>
      <c r="N40" s="255"/>
      <c r="O40" s="255"/>
      <c r="P40" s="255"/>
      <c r="Q40" s="255"/>
      <c r="R40" s="255"/>
      <c r="S40" s="548">
        <f>SUM(G40:R40)</f>
        <v>0</v>
      </c>
      <c r="T40" s="551"/>
      <c r="U40" s="544"/>
      <c r="AJ40"/>
      <c r="AK40"/>
      <c r="AL40"/>
      <c r="AM40"/>
    </row>
    <row r="41" spans="1:39" ht="51">
      <c r="A41" s="42" t="s">
        <v>108</v>
      </c>
      <c r="B41" s="266"/>
      <c r="C41" s="556">
        <f>C19</f>
        <v>26193.86</v>
      </c>
      <c r="D41" s="255"/>
      <c r="E41" s="366" t="s">
        <v>190</v>
      </c>
      <c r="F41" s="366"/>
      <c r="G41" s="365"/>
      <c r="H41" s="254"/>
      <c r="I41" s="255"/>
      <c r="J41" s="381"/>
      <c r="K41" s="382"/>
      <c r="L41" s="382"/>
      <c r="M41" s="382"/>
      <c r="N41" s="420"/>
      <c r="O41" s="421"/>
      <c r="P41" s="422"/>
      <c r="Q41" s="420"/>
      <c r="R41" s="420"/>
      <c r="S41" s="547">
        <f>SUM(G41:R41)</f>
        <v>0</v>
      </c>
      <c r="T41" s="551"/>
      <c r="U41" s="544"/>
      <c r="AJ41"/>
      <c r="AK41"/>
      <c r="AL41"/>
      <c r="AM41"/>
    </row>
    <row r="42" spans="1:39" ht="25.5" customHeight="1" thickBot="1">
      <c r="A42" s="42" t="s">
        <v>109</v>
      </c>
      <c r="B42" s="266"/>
      <c r="C42" s="556">
        <f>C20</f>
        <v>10037</v>
      </c>
      <c r="D42" s="255"/>
      <c r="E42" s="366"/>
      <c r="F42" s="366" t="s">
        <v>190</v>
      </c>
      <c r="G42" s="400"/>
      <c r="H42" s="401"/>
      <c r="I42" s="400"/>
      <c r="J42" s="381"/>
      <c r="K42" s="381"/>
      <c r="L42" s="382"/>
      <c r="M42" s="382">
        <v>0</v>
      </c>
      <c r="N42" s="382">
        <v>0</v>
      </c>
      <c r="O42" s="382">
        <v>0</v>
      </c>
      <c r="P42" s="382">
        <v>0</v>
      </c>
      <c r="Q42" s="382">
        <v>0</v>
      </c>
      <c r="R42" s="382">
        <v>0</v>
      </c>
      <c r="S42" s="548">
        <f>SUM(G42:R42)</f>
        <v>0</v>
      </c>
      <c r="T42" s="551"/>
      <c r="U42" s="544"/>
      <c r="AJ42"/>
      <c r="AK42"/>
      <c r="AL42"/>
      <c r="AM42"/>
    </row>
    <row r="43" spans="1:39" ht="13.5" thickBot="1">
      <c r="A43" s="259" t="s">
        <v>225</v>
      </c>
      <c r="B43" s="314" t="s">
        <v>190</v>
      </c>
      <c r="C43" s="367">
        <f aca="true" t="shared" si="2" ref="C43:T43">SUM(C39:C42)</f>
        <v>36230.86</v>
      </c>
      <c r="D43" s="367">
        <f t="shared" si="2"/>
        <v>0</v>
      </c>
      <c r="E43" s="367">
        <f t="shared" si="2"/>
        <v>0</v>
      </c>
      <c r="F43" s="367">
        <f t="shared" si="2"/>
        <v>0</v>
      </c>
      <c r="G43" s="367">
        <f t="shared" si="2"/>
        <v>1115.59</v>
      </c>
      <c r="H43" s="367">
        <f t="shared" si="2"/>
        <v>959.32</v>
      </c>
      <c r="I43" s="367">
        <f t="shared" si="2"/>
        <v>672.23</v>
      </c>
      <c r="J43" s="367">
        <f t="shared" si="2"/>
        <v>556.64</v>
      </c>
      <c r="K43" s="367">
        <f t="shared" si="2"/>
        <v>448.92</v>
      </c>
      <c r="L43" s="367">
        <f t="shared" si="2"/>
        <v>0</v>
      </c>
      <c r="M43" s="367">
        <f t="shared" si="2"/>
        <v>0</v>
      </c>
      <c r="N43" s="367">
        <f t="shared" si="2"/>
        <v>0</v>
      </c>
      <c r="O43" s="367">
        <f t="shared" si="2"/>
        <v>0</v>
      </c>
      <c r="P43" s="367">
        <f t="shared" si="2"/>
        <v>0</v>
      </c>
      <c r="Q43" s="367">
        <f t="shared" si="2"/>
        <v>0</v>
      </c>
      <c r="R43" s="367">
        <f t="shared" si="2"/>
        <v>0</v>
      </c>
      <c r="S43" s="541">
        <f t="shared" si="2"/>
        <v>3752.7</v>
      </c>
      <c r="T43" s="372">
        <f t="shared" si="2"/>
        <v>0</v>
      </c>
      <c r="U43" s="424"/>
      <c r="AJ43"/>
      <c r="AK43"/>
      <c r="AL43"/>
      <c r="AM43"/>
    </row>
    <row r="44" spans="1:39" ht="13.5" thickBot="1">
      <c r="A44" s="261"/>
      <c r="B44" s="315"/>
      <c r="C44" s="368" t="s">
        <v>190</v>
      </c>
      <c r="D44" s="369"/>
      <c r="E44" s="368"/>
      <c r="F44" s="368" t="s">
        <v>190</v>
      </c>
      <c r="G44" s="334"/>
      <c r="H44" s="370"/>
      <c r="I44" s="334"/>
      <c r="J44" s="333"/>
      <c r="K44" s="369"/>
      <c r="L44" s="369"/>
      <c r="M44" s="371"/>
      <c r="N44" s="371"/>
      <c r="O44" s="369"/>
      <c r="P44" s="369"/>
      <c r="Q44" s="369"/>
      <c r="R44" s="369"/>
      <c r="S44" s="549"/>
      <c r="T44" s="552"/>
      <c r="U44" s="545"/>
      <c r="AJ44"/>
      <c r="AK44"/>
      <c r="AL44"/>
      <c r="AM44"/>
    </row>
    <row r="45" spans="1:39" ht="15" thickBot="1">
      <c r="A45" s="309" t="s">
        <v>227</v>
      </c>
      <c r="B45" s="310" t="s">
        <v>190</v>
      </c>
      <c r="C45" s="372">
        <f>C43</f>
        <v>36230.86</v>
      </c>
      <c r="D45" s="372"/>
      <c r="E45" s="372">
        <f>E43</f>
        <v>0</v>
      </c>
      <c r="F45" s="372"/>
      <c r="G45" s="372">
        <f aca="true" t="shared" si="3" ref="G45:T45">G43</f>
        <v>1115.59</v>
      </c>
      <c r="H45" s="372">
        <f t="shared" si="3"/>
        <v>959.32</v>
      </c>
      <c r="I45" s="372">
        <f t="shared" si="3"/>
        <v>672.23</v>
      </c>
      <c r="J45" s="372">
        <f t="shared" si="3"/>
        <v>556.64</v>
      </c>
      <c r="K45" s="372">
        <f t="shared" si="3"/>
        <v>448.92</v>
      </c>
      <c r="L45" s="372">
        <f t="shared" si="3"/>
        <v>0</v>
      </c>
      <c r="M45" s="372">
        <f t="shared" si="3"/>
        <v>0</v>
      </c>
      <c r="N45" s="372">
        <f t="shared" si="3"/>
        <v>0</v>
      </c>
      <c r="O45" s="372">
        <f t="shared" si="3"/>
        <v>0</v>
      </c>
      <c r="P45" s="372">
        <f t="shared" si="3"/>
        <v>0</v>
      </c>
      <c r="Q45" s="372">
        <f t="shared" si="3"/>
        <v>0</v>
      </c>
      <c r="R45" s="372">
        <f t="shared" si="3"/>
        <v>0</v>
      </c>
      <c r="S45" s="542">
        <f t="shared" si="3"/>
        <v>3752.7</v>
      </c>
      <c r="T45" s="372">
        <f t="shared" si="3"/>
        <v>0</v>
      </c>
      <c r="U45" s="424"/>
      <c r="Y45" s="326"/>
      <c r="Z45" s="326"/>
      <c r="AA45" s="326"/>
      <c r="AJ45"/>
      <c r="AK45"/>
      <c r="AL45"/>
      <c r="AM45"/>
    </row>
    <row r="46" ht="12.75">
      <c r="C46" s="257" t="s">
        <v>190</v>
      </c>
    </row>
    <row r="47" spans="1:39" s="406" customFormat="1" ht="16.5" thickBot="1">
      <c r="A47" s="402" t="s">
        <v>257</v>
      </c>
      <c r="B47" s="113"/>
      <c r="C47" s="403" t="s">
        <v>190</v>
      </c>
      <c r="D47" s="113"/>
      <c r="E47" s="404"/>
      <c r="F47" s="404"/>
      <c r="G47" s="113"/>
      <c r="H47" s="405"/>
      <c r="I47" s="113"/>
      <c r="J47" s="405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</row>
    <row r="48" spans="1:22" s="116" customFormat="1" ht="26.25" thickBot="1">
      <c r="A48" s="407" t="s">
        <v>258</v>
      </c>
      <c r="B48" s="23"/>
      <c r="C48" s="408"/>
      <c r="D48" s="52"/>
      <c r="E48" s="409"/>
      <c r="F48" s="409"/>
      <c r="G48" s="324">
        <v>108</v>
      </c>
      <c r="H48" s="410">
        <v>99</v>
      </c>
      <c r="I48" s="324">
        <v>117</v>
      </c>
      <c r="J48" s="410">
        <v>90</v>
      </c>
      <c r="K48" s="324">
        <v>72</v>
      </c>
      <c r="L48" s="324"/>
      <c r="M48" s="324"/>
      <c r="N48" s="324"/>
      <c r="O48" s="324"/>
      <c r="P48" s="324"/>
      <c r="Q48" s="324"/>
      <c r="R48" s="324"/>
      <c r="S48" s="553">
        <f>G48+H48+I48+J48+K48+L48+M48+N48+O48+P48+Q48+R48</f>
        <v>486</v>
      </c>
      <c r="T48" s="554">
        <v>0</v>
      </c>
      <c r="U48" s="411"/>
      <c r="V48" s="411"/>
    </row>
  </sheetData>
  <mergeCells count="13">
    <mergeCell ref="T1:U1"/>
    <mergeCell ref="U29:U30"/>
    <mergeCell ref="G6:T6"/>
    <mergeCell ref="G28:T28"/>
    <mergeCell ref="A6:A8"/>
    <mergeCell ref="B6:C7"/>
    <mergeCell ref="D6:E7"/>
    <mergeCell ref="T29:T30"/>
    <mergeCell ref="B28:C29"/>
    <mergeCell ref="A28:A30"/>
    <mergeCell ref="D28:E29"/>
    <mergeCell ref="F28:F30"/>
    <mergeCell ref="F6:F8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4">
      <selection activeCell="B9" sqref="B9"/>
    </sheetView>
  </sheetViews>
  <sheetFormatPr defaultColWidth="9.00390625" defaultRowHeight="12.75"/>
  <cols>
    <col min="1" max="1" width="22.125" style="0" customWidth="1"/>
    <col min="2" max="2" width="26.25390625" style="0" customWidth="1"/>
    <col min="3" max="3" width="12.875" style="0" customWidth="1"/>
    <col min="4" max="4" width="13.75390625" style="0" customWidth="1"/>
    <col min="5" max="5" width="12.00390625" style="0" customWidth="1"/>
  </cols>
  <sheetData>
    <row r="1" spans="1:8" ht="12.75">
      <c r="A1" s="725" t="s">
        <v>251</v>
      </c>
      <c r="B1" s="725"/>
      <c r="C1" s="725"/>
      <c r="D1" s="725"/>
      <c r="E1" s="725"/>
      <c r="F1" s="62"/>
      <c r="G1" s="62"/>
      <c r="H1" s="62"/>
    </row>
    <row r="2" spans="1:8" ht="12.75">
      <c r="A2" s="725" t="s">
        <v>22</v>
      </c>
      <c r="B2" s="725"/>
      <c r="C2" s="725"/>
      <c r="D2" s="725"/>
      <c r="E2" s="725"/>
      <c r="F2" s="62"/>
      <c r="G2" s="62"/>
      <c r="H2" s="62"/>
    </row>
    <row r="4" ht="7.5" customHeight="1"/>
    <row r="5" ht="13.5" thickBot="1">
      <c r="B5" s="38" t="s">
        <v>94</v>
      </c>
    </row>
    <row r="6" spans="1:5" ht="12.75">
      <c r="A6" s="444" t="s">
        <v>150</v>
      </c>
      <c r="B6" s="446"/>
      <c r="C6" s="445"/>
      <c r="D6" s="18"/>
      <c r="E6" s="19"/>
    </row>
    <row r="7" spans="1:5" ht="12.75">
      <c r="A7" s="271" t="s">
        <v>151</v>
      </c>
      <c r="B7" s="443"/>
      <c r="C7" s="272"/>
      <c r="D7" s="20"/>
      <c r="E7" s="21"/>
    </row>
    <row r="8" spans="1:5" ht="12.75">
      <c r="A8" s="271" t="s">
        <v>152</v>
      </c>
      <c r="B8" s="380"/>
      <c r="C8" s="272"/>
      <c r="D8" s="20"/>
      <c r="E8" s="21"/>
    </row>
    <row r="9" spans="1:5" ht="12.75">
      <c r="A9" s="271" t="s">
        <v>153</v>
      </c>
      <c r="B9" s="441"/>
      <c r="C9" s="272"/>
      <c r="D9" s="20"/>
      <c r="E9" s="21"/>
    </row>
    <row r="10" spans="1:5" ht="12.75">
      <c r="A10" s="271" t="s">
        <v>154</v>
      </c>
      <c r="B10" s="441">
        <f>('итог осн.долг'!C19-1220-1220-1220-1220-673)*23%/12</f>
        <v>85.94</v>
      </c>
      <c r="C10" s="273"/>
      <c r="D10" s="20"/>
      <c r="E10" s="21"/>
    </row>
    <row r="11" spans="1:5" ht="12.75">
      <c r="A11" s="271" t="s">
        <v>155</v>
      </c>
      <c r="B11" s="441">
        <f>('итог осн.долг'!C19-1220-1220-1220-1220-673-673)*23%/12</f>
        <v>73.04</v>
      </c>
      <c r="C11" s="273"/>
      <c r="D11" s="20"/>
      <c r="E11" s="21"/>
    </row>
    <row r="12" spans="1:5" ht="12.75">
      <c r="A12" s="271" t="s">
        <v>156</v>
      </c>
      <c r="B12" s="441">
        <f>('итог осн.долг'!C19-1220-1220-1220-1220-673-673-673)*23%/12</f>
        <v>60.15</v>
      </c>
      <c r="C12" s="273"/>
      <c r="D12" s="20"/>
      <c r="E12" s="21"/>
    </row>
    <row r="13" spans="1:5" ht="12.75">
      <c r="A13" s="271" t="s">
        <v>157</v>
      </c>
      <c r="B13" s="441">
        <f>('итог осн.долг'!C19-1220-1220-1220-1220-673-673-673-673)*23%/12</f>
        <v>47.25</v>
      </c>
      <c r="C13" s="273"/>
      <c r="D13" s="20"/>
      <c r="E13" s="21"/>
    </row>
    <row r="14" spans="1:5" ht="12.75">
      <c r="A14" s="271" t="s">
        <v>158</v>
      </c>
      <c r="B14" s="441">
        <f>('итог осн.долг'!C19-1220-1220-1220-1220-673-673-673-673-673-700)*23%/12</f>
        <v>20.93</v>
      </c>
      <c r="C14" s="273"/>
      <c r="D14" s="20"/>
      <c r="E14" s="21"/>
    </row>
    <row r="15" spans="1:5" ht="12.75">
      <c r="A15" s="271" t="s">
        <v>159</v>
      </c>
      <c r="B15" s="441">
        <f>('итог осн.долг'!C19-(1220*4)-(673*5)-700-699)*23%/12</f>
        <v>7.53</v>
      </c>
      <c r="C15" s="273"/>
      <c r="D15" s="20"/>
      <c r="E15" s="21"/>
    </row>
    <row r="16" spans="1:5" ht="13.5" thickBot="1">
      <c r="A16" s="274" t="s">
        <v>160</v>
      </c>
      <c r="B16" s="441">
        <f>('итог осн.долг'!C19-(1220*4)-(673*5)-700-699-697)*23%/12</f>
        <v>-5.83</v>
      </c>
      <c r="C16" s="273"/>
      <c r="D16" s="20"/>
      <c r="E16" s="21"/>
    </row>
    <row r="17" spans="1:5" s="17" customFormat="1" ht="13.5" thickBot="1">
      <c r="A17" s="447" t="s">
        <v>229</v>
      </c>
      <c r="B17" s="448">
        <f>SUM(B6:B16)</f>
        <v>289.01</v>
      </c>
      <c r="C17" s="276"/>
      <c r="D17" s="277"/>
      <c r="E17" s="278"/>
    </row>
    <row r="18" spans="1:5" s="17" customFormat="1" ht="12.75">
      <c r="A18" s="279"/>
      <c r="B18" s="280"/>
      <c r="C18" s="281"/>
      <c r="D18" s="277"/>
      <c r="E18" s="278"/>
    </row>
    <row r="19" spans="1:5" ht="12.75">
      <c r="A19" s="271" t="s">
        <v>17</v>
      </c>
      <c r="B19" s="273">
        <f>рубли!F48-рубли!V48</f>
        <v>5335</v>
      </c>
      <c r="C19" s="273"/>
      <c r="D19" s="20"/>
      <c r="E19" s="21"/>
    </row>
    <row r="20" spans="1:5" ht="12.75">
      <c r="A20" s="271"/>
      <c r="B20" s="273" t="s">
        <v>259</v>
      </c>
      <c r="C20" s="273"/>
      <c r="D20" s="20"/>
      <c r="E20" s="21"/>
    </row>
    <row r="21" spans="1:5" ht="12.75">
      <c r="A21" s="271">
        <v>2011</v>
      </c>
      <c r="B21" s="273">
        <f>B19</f>
        <v>5335</v>
      </c>
      <c r="C21" s="273">
        <f>рубли!W48/2</f>
        <v>2667.5</v>
      </c>
      <c r="D21" s="282">
        <v>0.23</v>
      </c>
      <c r="E21" s="459">
        <f>(B21-C21)*D21</f>
        <v>613.53</v>
      </c>
    </row>
    <row r="22" spans="1:5" ht="13.5" thickBot="1">
      <c r="A22" s="271"/>
      <c r="B22" s="273"/>
      <c r="C22" s="273"/>
      <c r="D22" s="282"/>
      <c r="E22" s="459"/>
    </row>
    <row r="23" spans="1:5" ht="13.5" thickBot="1">
      <c r="A23" s="275" t="s">
        <v>230</v>
      </c>
      <c r="B23" s="29"/>
      <c r="C23" s="29"/>
      <c r="D23" s="29"/>
      <c r="E23" s="461">
        <f>E21+E22</f>
        <v>613.53</v>
      </c>
    </row>
    <row r="24" spans="1:5" ht="12.75" customHeight="1">
      <c r="A24" s="283"/>
      <c r="B24" s="284"/>
      <c r="C24" s="284"/>
      <c r="D24" s="232"/>
      <c r="E24" s="285"/>
    </row>
    <row r="25" spans="1:5" ht="12.75">
      <c r="A25" s="271"/>
      <c r="B25" s="20"/>
      <c r="C25" s="20"/>
      <c r="D25" s="20"/>
      <c r="E25" s="21"/>
    </row>
    <row r="26" spans="1:5" ht="13.5" thickBot="1">
      <c r="A26" s="286" t="s">
        <v>231</v>
      </c>
      <c r="B26" s="287">
        <f>B17+E23</f>
        <v>902.54</v>
      </c>
      <c r="C26" s="288"/>
      <c r="D26" s="288"/>
      <c r="E26" s="289"/>
    </row>
    <row r="27" ht="13.5" thickBot="1"/>
    <row r="28" spans="1:5" ht="13.5" thickBot="1">
      <c r="A28" s="322"/>
      <c r="B28" s="267" t="s">
        <v>245</v>
      </c>
      <c r="C28" s="267" t="s">
        <v>246</v>
      </c>
      <c r="D28" s="23" t="s">
        <v>247</v>
      </c>
      <c r="E28" s="268"/>
    </row>
    <row r="29" spans="1:5" ht="12.75">
      <c r="A29" s="283" t="s">
        <v>241</v>
      </c>
      <c r="B29" s="320">
        <f>рубли!F44</f>
        <v>0</v>
      </c>
      <c r="C29" s="321">
        <f>C34/B34*B29</f>
        <v>0</v>
      </c>
      <c r="D29" s="320">
        <f>B29+C29</f>
        <v>0</v>
      </c>
      <c r="E29" s="285"/>
    </row>
    <row r="30" spans="1:5" ht="12.75">
      <c r="A30" s="271" t="s">
        <v>242</v>
      </c>
      <c r="B30" s="51">
        <f>рубли!F45</f>
        <v>294</v>
      </c>
      <c r="C30" s="305">
        <f>C34/B34*B30</f>
        <v>26.44</v>
      </c>
      <c r="D30" s="51">
        <f>B30+C30</f>
        <v>320.44</v>
      </c>
      <c r="E30" s="21"/>
    </row>
    <row r="31" spans="1:5" ht="12.75">
      <c r="A31" s="271" t="s">
        <v>243</v>
      </c>
      <c r="B31" s="51">
        <f>рубли!F46</f>
        <v>0</v>
      </c>
      <c r="C31" s="305">
        <f>C34/B34*B31</f>
        <v>0</v>
      </c>
      <c r="D31" s="51">
        <f>B31+C31</f>
        <v>0</v>
      </c>
      <c r="E31" s="21"/>
    </row>
    <row r="32" spans="1:5" ht="12.75">
      <c r="A32" s="271" t="s">
        <v>244</v>
      </c>
      <c r="B32" s="51">
        <f>рубли!F47</f>
        <v>9743</v>
      </c>
      <c r="C32" s="305">
        <f>C34/B34*B32</f>
        <v>876.1</v>
      </c>
      <c r="D32" s="51">
        <f>B32+C32</f>
        <v>10619.1</v>
      </c>
      <c r="E32" s="21"/>
    </row>
    <row r="33" spans="1:5" ht="12.75">
      <c r="A33" s="271"/>
      <c r="B33" s="20"/>
      <c r="C33" s="305"/>
      <c r="D33" s="20"/>
      <c r="E33" s="21"/>
    </row>
    <row r="34" spans="1:5" ht="12.75">
      <c r="A34" s="271" t="s">
        <v>187</v>
      </c>
      <c r="B34" s="51">
        <f>SUM(B29:B33)</f>
        <v>10037</v>
      </c>
      <c r="C34" s="51">
        <f>B26</f>
        <v>902.54</v>
      </c>
      <c r="D34" s="51">
        <f>B34+C34</f>
        <v>10939.54</v>
      </c>
      <c r="E34" s="21"/>
    </row>
    <row r="35" spans="1:5" ht="13.5" thickBot="1">
      <c r="A35" s="286"/>
      <c r="B35" s="288"/>
      <c r="C35" s="288"/>
      <c r="D35" s="288"/>
      <c r="E35" s="289"/>
    </row>
  </sheetData>
  <mergeCells count="2">
    <mergeCell ref="A1:E1"/>
    <mergeCell ref="A2:E2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S46"/>
  <sheetViews>
    <sheetView zoomScale="75" zoomScaleNormal="75" workbookViewId="0" topLeftCell="A19">
      <pane xSplit="14955" topLeftCell="L1" activePane="topLeft" state="split"/>
      <selection pane="topLeft" activeCell="A4" sqref="A4"/>
      <selection pane="topRight" activeCell="L1" sqref="L1"/>
    </sheetView>
  </sheetViews>
  <sheetFormatPr defaultColWidth="9.00390625" defaultRowHeight="12.75"/>
  <cols>
    <col min="1" max="1" width="42.75390625" style="116" customWidth="1"/>
    <col min="2" max="2" width="13.00390625" style="216" customWidth="1"/>
    <col min="3" max="3" width="17.25390625" style="217" customWidth="1"/>
    <col min="4" max="4" width="9.875" style="116" customWidth="1"/>
    <col min="5" max="5" width="15.625" style="217" customWidth="1"/>
    <col min="6" max="6" width="13.125" style="116" customWidth="1"/>
    <col min="7" max="7" width="13.375" style="116" customWidth="1"/>
    <col min="8" max="9" width="13.00390625" style="116" customWidth="1"/>
    <col min="10" max="10" width="13.625" style="116" customWidth="1"/>
    <col min="11" max="11" width="13.375" style="116" customWidth="1"/>
    <col min="12" max="12" width="13.00390625" style="116" customWidth="1"/>
    <col min="13" max="13" width="13.375" style="116" customWidth="1"/>
    <col min="14" max="14" width="13.125" style="116" customWidth="1"/>
    <col min="15" max="15" width="13.375" style="116" customWidth="1"/>
    <col min="16" max="16" width="12.875" style="116" customWidth="1"/>
    <col min="17" max="17" width="13.375" style="116" customWidth="1"/>
    <col min="18" max="18" width="16.25390625" style="116" customWidth="1"/>
    <col min="19" max="20" width="15.125" style="116" customWidth="1"/>
    <col min="21" max="21" width="14.75390625" style="116" customWidth="1"/>
    <col min="22" max="22" width="14.375" style="116" hidden="1" customWidth="1"/>
    <col min="23" max="23" width="14.125" style="116" customWidth="1"/>
    <col min="24" max="24" width="10.375" style="116" customWidth="1"/>
    <col min="25" max="25" width="9.375" style="116" customWidth="1"/>
    <col min="26" max="26" width="12.625" style="116" customWidth="1"/>
    <col min="27" max="28" width="13.25390625" style="116" customWidth="1"/>
    <col min="29" max="29" width="12.125" style="116" customWidth="1"/>
    <col min="30" max="30" width="6.25390625" style="116" customWidth="1"/>
    <col min="31" max="31" width="12.00390625" style="116" customWidth="1"/>
    <col min="32" max="32" width="14.25390625" style="116" customWidth="1"/>
    <col min="33" max="33" width="14.875" style="116" customWidth="1"/>
    <col min="34" max="34" width="11.625" style="116" customWidth="1"/>
    <col min="35" max="35" width="13.125" style="116" customWidth="1"/>
    <col min="36" max="36" width="11.75390625" style="116" customWidth="1"/>
    <col min="37" max="37" width="12.625" style="116" customWidth="1"/>
    <col min="38" max="38" width="13.00390625" style="116" customWidth="1"/>
    <col min="39" max="40" width="9.125" style="116" customWidth="1"/>
    <col min="48" max="48" width="20.00390625" style="0" customWidth="1"/>
  </cols>
  <sheetData>
    <row r="1" spans="21:24" ht="14.25" customHeight="1">
      <c r="U1" s="726" t="s">
        <v>237</v>
      </c>
      <c r="V1" s="726"/>
      <c r="W1" s="726"/>
      <c r="X1" s="726"/>
    </row>
    <row r="2" spans="19:22" ht="12.75" customHeight="1">
      <c r="S2" s="218" t="s">
        <v>248</v>
      </c>
      <c r="T2" s="218"/>
      <c r="U2" s="218"/>
      <c r="V2" s="218"/>
    </row>
    <row r="3" ht="18">
      <c r="A3" s="219" t="s">
        <v>23</v>
      </c>
    </row>
    <row r="4" ht="13.5" thickBot="1">
      <c r="X4" s="73"/>
    </row>
    <row r="5" spans="1:28" ht="13.5" customHeight="1" thickBot="1">
      <c r="A5" s="708" t="s">
        <v>218</v>
      </c>
      <c r="B5" s="727" t="s">
        <v>212</v>
      </c>
      <c r="C5" s="728"/>
      <c r="D5" s="731" t="s">
        <v>213</v>
      </c>
      <c r="E5" s="695"/>
      <c r="F5" s="329" t="s">
        <v>219</v>
      </c>
      <c r="G5" s="722" t="s">
        <v>148</v>
      </c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4"/>
      <c r="U5" s="520"/>
      <c r="V5" s="221"/>
      <c r="W5"/>
      <c r="X5"/>
      <c r="Y5" s="195"/>
      <c r="AB5" s="73"/>
    </row>
    <row r="6" spans="1:40" ht="23.25" customHeight="1" thickBot="1">
      <c r="A6" s="709"/>
      <c r="B6" s="729"/>
      <c r="C6" s="730"/>
      <c r="D6" s="732"/>
      <c r="E6" s="733"/>
      <c r="F6" s="395" t="s">
        <v>16</v>
      </c>
      <c r="G6" s="722">
        <v>2010</v>
      </c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519">
        <v>2011</v>
      </c>
      <c r="U6" s="502"/>
      <c r="V6"/>
      <c r="Y6" s="73"/>
      <c r="AL6"/>
      <c r="AM6"/>
      <c r="AN6"/>
    </row>
    <row r="7" spans="1:40" ht="26.25" customHeight="1" thickBot="1">
      <c r="A7" s="710"/>
      <c r="B7" s="223" t="s">
        <v>214</v>
      </c>
      <c r="C7" s="224" t="s">
        <v>166</v>
      </c>
      <c r="D7" s="225" t="s">
        <v>214</v>
      </c>
      <c r="E7" s="226" t="s">
        <v>166</v>
      </c>
      <c r="F7" s="396"/>
      <c r="G7" s="228" t="s">
        <v>149</v>
      </c>
      <c r="H7" s="223" t="s">
        <v>150</v>
      </c>
      <c r="I7" s="223" t="s">
        <v>151</v>
      </c>
      <c r="J7" s="223" t="s">
        <v>152</v>
      </c>
      <c r="K7" s="223" t="s">
        <v>153</v>
      </c>
      <c r="L7" s="223" t="s">
        <v>154</v>
      </c>
      <c r="M7" s="223" t="s">
        <v>155</v>
      </c>
      <c r="N7" s="223" t="s">
        <v>156</v>
      </c>
      <c r="O7" s="223" t="s">
        <v>157</v>
      </c>
      <c r="P7" s="223" t="s">
        <v>158</v>
      </c>
      <c r="Q7" s="223" t="s">
        <v>159</v>
      </c>
      <c r="R7" s="223" t="s">
        <v>160</v>
      </c>
      <c r="S7" s="491" t="s">
        <v>161</v>
      </c>
      <c r="T7" s="492"/>
      <c r="U7" s="503"/>
      <c r="V7"/>
      <c r="AL7"/>
      <c r="AM7"/>
      <c r="AN7"/>
    </row>
    <row r="8" spans="1:22" s="116" customFormat="1" ht="12.75">
      <c r="A8" s="25"/>
      <c r="B8" s="74"/>
      <c r="C8" s="75"/>
      <c r="D8" s="74"/>
      <c r="E8" s="75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493"/>
      <c r="T8" s="438"/>
      <c r="V8"/>
    </row>
    <row r="9" spans="1:22" s="116" customFormat="1" ht="12.75">
      <c r="A9" s="37" t="s">
        <v>220</v>
      </c>
      <c r="B9" s="76"/>
      <c r="C9" s="77"/>
      <c r="D9" s="76"/>
      <c r="E9" s="77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494"/>
      <c r="T9" s="439"/>
      <c r="V9"/>
    </row>
    <row r="10" spans="1:40" ht="12.75">
      <c r="A10" s="234" t="s">
        <v>221</v>
      </c>
      <c r="B10" s="235" t="s">
        <v>190</v>
      </c>
      <c r="C10" s="236" t="s">
        <v>190</v>
      </c>
      <c r="D10" s="237"/>
      <c r="E10" s="238"/>
      <c r="F10" s="237"/>
      <c r="G10" s="239" t="s">
        <v>190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495"/>
      <c r="T10" s="511"/>
      <c r="U10" s="504"/>
      <c r="V10"/>
      <c r="AH10"/>
      <c r="AI10"/>
      <c r="AJ10"/>
      <c r="AK10"/>
      <c r="AL10"/>
      <c r="AM10"/>
      <c r="AN10"/>
    </row>
    <row r="11" spans="1:40" ht="14.25" customHeight="1">
      <c r="A11" s="234" t="s">
        <v>221</v>
      </c>
      <c r="B11" s="240"/>
      <c r="C11" s="236"/>
      <c r="D11" s="237"/>
      <c r="E11" s="238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495"/>
      <c r="T11" s="511"/>
      <c r="U11" s="504"/>
      <c r="V11"/>
      <c r="AH11"/>
      <c r="AI11"/>
      <c r="AJ11"/>
      <c r="AK11"/>
      <c r="AL11"/>
      <c r="AM11"/>
      <c r="AN11"/>
    </row>
    <row r="12" spans="1:40" ht="12.75">
      <c r="A12" s="234" t="s">
        <v>221</v>
      </c>
      <c r="B12" s="240"/>
      <c r="C12" s="236"/>
      <c r="D12" s="237"/>
      <c r="E12" s="238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495"/>
      <c r="T12" s="511"/>
      <c r="U12" s="504"/>
      <c r="V12"/>
      <c r="AH12"/>
      <c r="AI12"/>
      <c r="AJ12"/>
      <c r="AK12"/>
      <c r="AL12"/>
      <c r="AM12"/>
      <c r="AN12"/>
    </row>
    <row r="13" spans="1:37" s="17" customFormat="1" ht="13.5" customHeight="1">
      <c r="A13" s="37" t="s">
        <v>215</v>
      </c>
      <c r="B13" s="241" t="s">
        <v>190</v>
      </c>
      <c r="C13" s="242"/>
      <c r="D13" s="243"/>
      <c r="E13" s="242"/>
      <c r="F13" s="243"/>
      <c r="G13" s="244" t="s">
        <v>190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496"/>
      <c r="T13" s="512"/>
      <c r="U13" s="505"/>
      <c r="V13"/>
      <c r="W13" s="245"/>
      <c r="X13" s="245"/>
      <c r="Y13" s="246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</row>
    <row r="14" spans="1:40" ht="12.75">
      <c r="A14" s="37" t="s">
        <v>222</v>
      </c>
      <c r="B14" s="241" t="s">
        <v>190</v>
      </c>
      <c r="C14" s="242" t="s">
        <v>190</v>
      </c>
      <c r="D14" s="248"/>
      <c r="E14" s="249"/>
      <c r="F14" s="248"/>
      <c r="G14" s="244" t="s">
        <v>190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497"/>
      <c r="T14" s="513"/>
      <c r="U14" s="506"/>
      <c r="V14"/>
      <c r="AL14"/>
      <c r="AM14"/>
      <c r="AN14"/>
    </row>
    <row r="15" spans="1:40" ht="15.75" customHeight="1">
      <c r="A15" s="37" t="s">
        <v>223</v>
      </c>
      <c r="B15" s="250"/>
      <c r="C15" s="249"/>
      <c r="D15" s="248"/>
      <c r="E15" s="249"/>
      <c r="F15" s="248"/>
      <c r="G15" s="251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497"/>
      <c r="T15" s="513"/>
      <c r="U15" s="506"/>
      <c r="V15"/>
      <c r="AL15"/>
      <c r="AM15"/>
      <c r="AN15"/>
    </row>
    <row r="16" spans="1:40" ht="12.75">
      <c r="A16" s="303" t="s">
        <v>102</v>
      </c>
      <c r="B16" s="250"/>
      <c r="C16" s="449">
        <f>рубли!F77</f>
        <v>0</v>
      </c>
      <c r="D16" s="336"/>
      <c r="E16" s="337"/>
      <c r="F16" s="336"/>
      <c r="G16" s="336">
        <f>рубли!J77</f>
        <v>0</v>
      </c>
      <c r="H16" s="336">
        <f>рубли!K77</f>
        <v>0</v>
      </c>
      <c r="I16" s="336">
        <f>рубли!L77</f>
        <v>0</v>
      </c>
      <c r="J16" s="336">
        <f>рубли!M77</f>
        <v>0</v>
      </c>
      <c r="K16" s="336">
        <f>рубли!N77</f>
        <v>0</v>
      </c>
      <c r="L16" s="336">
        <f>рубли!O77</f>
        <v>0</v>
      </c>
      <c r="M16" s="336">
        <f>рубли!P77</f>
        <v>0</v>
      </c>
      <c r="N16" s="336">
        <f>рубли!Q77</f>
        <v>0</v>
      </c>
      <c r="O16" s="336">
        <f>рубли!R77</f>
        <v>0</v>
      </c>
      <c r="P16" s="336">
        <f>рубли!S77</f>
        <v>0</v>
      </c>
      <c r="Q16" s="336">
        <f>рубли!T77</f>
        <v>0</v>
      </c>
      <c r="R16" s="336">
        <f>рубли!U77</f>
        <v>0</v>
      </c>
      <c r="S16" s="498">
        <f>рубли!V77</f>
        <v>0</v>
      </c>
      <c r="T16" s="514">
        <f>рубли!W77</f>
        <v>0</v>
      </c>
      <c r="U16" s="507"/>
      <c r="V16"/>
      <c r="AL16"/>
      <c r="AM16"/>
      <c r="AN16"/>
    </row>
    <row r="17" spans="1:37" s="188" customFormat="1" ht="25.5">
      <c r="A17" s="42" t="s">
        <v>107</v>
      </c>
      <c r="B17" s="252"/>
      <c r="C17" s="338"/>
      <c r="D17" s="339" t="s">
        <v>190</v>
      </c>
      <c r="E17" s="340"/>
      <c r="F17" s="339" t="s">
        <v>190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1">
        <v>0</v>
      </c>
      <c r="P17" s="341">
        <v>0</v>
      </c>
      <c r="Q17" s="341">
        <v>0</v>
      </c>
      <c r="R17" s="341">
        <v>0</v>
      </c>
      <c r="S17" s="499">
        <v>0</v>
      </c>
      <c r="T17" s="515">
        <v>0</v>
      </c>
      <c r="U17" s="508"/>
      <c r="V17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40" ht="51">
      <c r="A18" s="42" t="s">
        <v>108</v>
      </c>
      <c r="B18" s="256" t="s">
        <v>190</v>
      </c>
      <c r="C18" s="450">
        <f>рубли!F16</f>
        <v>26193.86</v>
      </c>
      <c r="D18" s="339"/>
      <c r="E18" s="340" t="s">
        <v>190</v>
      </c>
      <c r="F18" s="339" t="s">
        <v>190</v>
      </c>
      <c r="G18" s="341">
        <f>рубли!J16</f>
        <v>0</v>
      </c>
      <c r="H18" s="341">
        <f>рубли!K16</f>
        <v>0</v>
      </c>
      <c r="I18" s="341">
        <f>рубли!L16</f>
        <v>0</v>
      </c>
      <c r="J18" s="341">
        <f>рубли!M16</f>
        <v>0</v>
      </c>
      <c r="K18" s="341">
        <f>рубли!N16</f>
        <v>0</v>
      </c>
      <c r="L18" s="341">
        <f>рубли!O16</f>
        <v>0</v>
      </c>
      <c r="M18" s="341">
        <f>рубли!P16</f>
        <v>0</v>
      </c>
      <c r="N18" s="341">
        <f>рубли!Q16</f>
        <v>0</v>
      </c>
      <c r="O18" s="341">
        <f>рубли!R16</f>
        <v>0</v>
      </c>
      <c r="P18" s="341">
        <f>рубли!S16</f>
        <v>0</v>
      </c>
      <c r="Q18" s="341">
        <f>рубли!T16</f>
        <v>26193.86</v>
      </c>
      <c r="R18" s="341">
        <f>рубли!U16</f>
        <v>0</v>
      </c>
      <c r="S18" s="499">
        <f>рубли!V16</f>
        <v>26193.86</v>
      </c>
      <c r="T18" s="515">
        <f>рубли!W16</f>
        <v>0</v>
      </c>
      <c r="U18" s="508"/>
      <c r="V18"/>
      <c r="W18" s="257" t="s">
        <v>190</v>
      </c>
      <c r="X18" s="257" t="s">
        <v>190</v>
      </c>
      <c r="AL18"/>
      <c r="AM18"/>
      <c r="AN18"/>
    </row>
    <row r="19" spans="1:45" s="391" customFormat="1" ht="25.5" customHeight="1" thickBot="1">
      <c r="A19" s="383" t="s">
        <v>109</v>
      </c>
      <c r="B19" s="384"/>
      <c r="C19" s="451">
        <f>рубли!F48</f>
        <v>10037</v>
      </c>
      <c r="D19" s="386"/>
      <c r="E19" s="385"/>
      <c r="F19" s="386" t="s">
        <v>190</v>
      </c>
      <c r="G19" s="387">
        <f>рубли!J48</f>
        <v>0</v>
      </c>
      <c r="H19" s="387">
        <f>рубли!K48</f>
        <v>0</v>
      </c>
      <c r="I19" s="387">
        <f>рубли!L48</f>
        <v>0</v>
      </c>
      <c r="J19" s="387">
        <f>рубли!M48</f>
        <v>0</v>
      </c>
      <c r="K19" s="387">
        <f>рубли!N48</f>
        <v>0</v>
      </c>
      <c r="L19" s="387">
        <f>рубли!O48</f>
        <v>673</v>
      </c>
      <c r="M19" s="387">
        <f>рубли!P48</f>
        <v>673</v>
      </c>
      <c r="N19" s="387">
        <f>рубли!Q48</f>
        <v>673</v>
      </c>
      <c r="O19" s="387">
        <f>рубли!R48</f>
        <v>673</v>
      </c>
      <c r="P19" s="387">
        <f>рубли!S48</f>
        <v>657</v>
      </c>
      <c r="Q19" s="387">
        <f>рубли!T48</f>
        <v>656</v>
      </c>
      <c r="R19" s="387">
        <f>рубли!U48</f>
        <v>697</v>
      </c>
      <c r="S19" s="500">
        <f>SUM(G19:R19)</f>
        <v>4702</v>
      </c>
      <c r="T19" s="516">
        <f>рубли!W48</f>
        <v>5335</v>
      </c>
      <c r="U19" s="509"/>
      <c r="V19" s="388"/>
      <c r="W19" s="389" t="s">
        <v>190</v>
      </c>
      <c r="X19" s="389" t="s">
        <v>190</v>
      </c>
      <c r="Y19" s="389" t="s">
        <v>190</v>
      </c>
      <c r="Z19" s="389" t="s">
        <v>224</v>
      </c>
      <c r="AA19" s="389" t="s">
        <v>190</v>
      </c>
      <c r="AB19" s="389" t="s">
        <v>190</v>
      </c>
      <c r="AC19" s="389" t="s">
        <v>190</v>
      </c>
      <c r="AD19" s="389" t="s">
        <v>190</v>
      </c>
      <c r="AE19" s="389" t="s">
        <v>190</v>
      </c>
      <c r="AF19" s="389" t="s">
        <v>190</v>
      </c>
      <c r="AG19" s="389" t="s">
        <v>190</v>
      </c>
      <c r="AH19" s="389" t="s">
        <v>190</v>
      </c>
      <c r="AI19" s="389"/>
      <c r="AJ19" s="390"/>
      <c r="AK19" s="390"/>
      <c r="AS19" s="388"/>
    </row>
    <row r="20" spans="1:40" ht="13.5" thickBot="1">
      <c r="A20" s="259" t="s">
        <v>225</v>
      </c>
      <c r="B20" s="260" t="s">
        <v>190</v>
      </c>
      <c r="C20" s="452">
        <f>SUM(C16:C19)</f>
        <v>36230.86</v>
      </c>
      <c r="D20" s="343"/>
      <c r="E20" s="343"/>
      <c r="F20" s="343"/>
      <c r="G20" s="343">
        <f aca="true" t="shared" si="0" ref="G20:T20">SUM(G16:G19)</f>
        <v>0</v>
      </c>
      <c r="H20" s="343">
        <f t="shared" si="0"/>
        <v>0</v>
      </c>
      <c r="I20" s="343">
        <f t="shared" si="0"/>
        <v>0</v>
      </c>
      <c r="J20" s="343">
        <f t="shared" si="0"/>
        <v>0</v>
      </c>
      <c r="K20" s="343">
        <f t="shared" si="0"/>
        <v>0</v>
      </c>
      <c r="L20" s="343">
        <f t="shared" si="0"/>
        <v>673</v>
      </c>
      <c r="M20" s="343">
        <f t="shared" si="0"/>
        <v>673</v>
      </c>
      <c r="N20" s="343">
        <f t="shared" si="0"/>
        <v>673</v>
      </c>
      <c r="O20" s="343">
        <f t="shared" si="0"/>
        <v>673</v>
      </c>
      <c r="P20" s="343">
        <f t="shared" si="0"/>
        <v>657</v>
      </c>
      <c r="Q20" s="343">
        <f t="shared" si="0"/>
        <v>26849.86</v>
      </c>
      <c r="R20" s="343">
        <f t="shared" si="0"/>
        <v>697</v>
      </c>
      <c r="S20" s="501">
        <f t="shared" si="0"/>
        <v>30895.86</v>
      </c>
      <c r="T20" s="517">
        <f t="shared" si="0"/>
        <v>5335</v>
      </c>
      <c r="U20" s="361"/>
      <c r="V20"/>
      <c r="W20" s="257" t="s">
        <v>190</v>
      </c>
      <c r="AL20"/>
      <c r="AM20"/>
      <c r="AN20"/>
    </row>
    <row r="21" spans="1:40" ht="13.5" thickBot="1">
      <c r="A21" s="261"/>
      <c r="B21" s="262"/>
      <c r="C21" s="344" t="s">
        <v>226</v>
      </c>
      <c r="D21" s="345"/>
      <c r="E21" s="344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510"/>
      <c r="T21" s="518"/>
      <c r="U21" s="360"/>
      <c r="V21"/>
      <c r="X21" s="116" t="s">
        <v>190</v>
      </c>
      <c r="AL21"/>
      <c r="AM21"/>
      <c r="AN21"/>
    </row>
    <row r="22" spans="1:40" ht="13.5" thickBot="1">
      <c r="A22" s="259" t="s">
        <v>227</v>
      </c>
      <c r="B22" s="260" t="s">
        <v>190</v>
      </c>
      <c r="C22" s="452">
        <f>C20</f>
        <v>36230.86</v>
      </c>
      <c r="D22" s="343"/>
      <c r="E22" s="343"/>
      <c r="F22" s="343"/>
      <c r="G22" s="343">
        <f aca="true" t="shared" si="1" ref="G22:T22">G20</f>
        <v>0</v>
      </c>
      <c r="H22" s="343">
        <f t="shared" si="1"/>
        <v>0</v>
      </c>
      <c r="I22" s="343">
        <f t="shared" si="1"/>
        <v>0</v>
      </c>
      <c r="J22" s="343">
        <f t="shared" si="1"/>
        <v>0</v>
      </c>
      <c r="K22" s="343">
        <f t="shared" si="1"/>
        <v>0</v>
      </c>
      <c r="L22" s="343">
        <f t="shared" si="1"/>
        <v>673</v>
      </c>
      <c r="M22" s="343">
        <f t="shared" si="1"/>
        <v>673</v>
      </c>
      <c r="N22" s="343">
        <f t="shared" si="1"/>
        <v>673</v>
      </c>
      <c r="O22" s="343">
        <f t="shared" si="1"/>
        <v>673</v>
      </c>
      <c r="P22" s="343">
        <f t="shared" si="1"/>
        <v>657</v>
      </c>
      <c r="Q22" s="343">
        <f t="shared" si="1"/>
        <v>26849.86</v>
      </c>
      <c r="R22" s="343">
        <f t="shared" si="1"/>
        <v>697</v>
      </c>
      <c r="S22" s="501">
        <f t="shared" si="1"/>
        <v>30895.86</v>
      </c>
      <c r="T22" s="517">
        <f t="shared" si="1"/>
        <v>5335</v>
      </c>
      <c r="U22" s="361"/>
      <c r="V22"/>
      <c r="AL22"/>
      <c r="AM22"/>
      <c r="AN22"/>
    </row>
    <row r="23" ht="30.75" customHeight="1" thickBot="1">
      <c r="C23" s="264" t="s">
        <v>190</v>
      </c>
    </row>
    <row r="24" spans="1:28" ht="30.75" customHeight="1" thickBot="1">
      <c r="A24" s="708" t="s">
        <v>218</v>
      </c>
      <c r="B24" s="711" t="s">
        <v>212</v>
      </c>
      <c r="C24" s="712"/>
      <c r="D24" s="734" t="s">
        <v>213</v>
      </c>
      <c r="E24" s="735"/>
      <c r="F24" s="329" t="s">
        <v>219</v>
      </c>
      <c r="G24" s="722" t="s">
        <v>228</v>
      </c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4"/>
      <c r="U24" s="520"/>
      <c r="V24" s="529"/>
      <c r="W24" s="221"/>
      <c r="X24"/>
      <c r="Y24" s="195"/>
      <c r="AB24" s="73"/>
    </row>
    <row r="25" spans="1:40" ht="23.25" thickBot="1">
      <c r="A25" s="709"/>
      <c r="B25" s="713"/>
      <c r="C25" s="714"/>
      <c r="D25" s="736"/>
      <c r="E25" s="737"/>
      <c r="F25" s="222" t="s">
        <v>16</v>
      </c>
      <c r="G25" s="265">
        <v>2010</v>
      </c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521">
        <v>2011</v>
      </c>
      <c r="U25" s="502"/>
      <c r="Y25" s="73"/>
      <c r="AL25"/>
      <c r="AM25"/>
      <c r="AN25"/>
    </row>
    <row r="26" spans="1:40" ht="26.25" customHeight="1" thickBot="1">
      <c r="A26" s="710"/>
      <c r="B26" s="223" t="s">
        <v>214</v>
      </c>
      <c r="C26" s="224" t="s">
        <v>166</v>
      </c>
      <c r="D26" s="225" t="s">
        <v>214</v>
      </c>
      <c r="E26" s="226" t="s">
        <v>166</v>
      </c>
      <c r="F26" s="227"/>
      <c r="G26" s="228" t="s">
        <v>149</v>
      </c>
      <c r="H26" s="223" t="s">
        <v>150</v>
      </c>
      <c r="I26" s="223" t="s">
        <v>151</v>
      </c>
      <c r="J26" s="223" t="s">
        <v>152</v>
      </c>
      <c r="K26" s="223" t="s">
        <v>153</v>
      </c>
      <c r="L26" s="223" t="s">
        <v>154</v>
      </c>
      <c r="M26" s="223" t="s">
        <v>155</v>
      </c>
      <c r="N26" s="223" t="s">
        <v>156</v>
      </c>
      <c r="O26" s="223" t="s">
        <v>157</v>
      </c>
      <c r="P26" s="223" t="s">
        <v>158</v>
      </c>
      <c r="Q26" s="223" t="s">
        <v>159</v>
      </c>
      <c r="R26" s="223" t="s">
        <v>160</v>
      </c>
      <c r="S26" s="491" t="s">
        <v>161</v>
      </c>
      <c r="T26" s="230"/>
      <c r="U26" s="503"/>
      <c r="AK26"/>
      <c r="AL26"/>
      <c r="AM26"/>
      <c r="AN26"/>
    </row>
    <row r="27" spans="1:40" ht="12.75">
      <c r="A27" s="25"/>
      <c r="B27" s="74"/>
      <c r="C27" s="75" t="s">
        <v>190</v>
      </c>
      <c r="D27" s="74"/>
      <c r="E27" s="75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493"/>
      <c r="T27" s="438"/>
      <c r="AK27"/>
      <c r="AL27"/>
      <c r="AM27"/>
      <c r="AN27"/>
    </row>
    <row r="28" spans="1:20" s="116" customFormat="1" ht="12.75">
      <c r="A28" s="37" t="s">
        <v>220</v>
      </c>
      <c r="B28" s="76"/>
      <c r="C28" s="77"/>
      <c r="D28" s="76"/>
      <c r="E28" s="77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494"/>
      <c r="T28" s="439"/>
    </row>
    <row r="29" spans="1:40" ht="12.75">
      <c r="A29" s="234" t="s">
        <v>221</v>
      </c>
      <c r="B29" s="235" t="s">
        <v>190</v>
      </c>
      <c r="C29" s="236" t="s">
        <v>190</v>
      </c>
      <c r="D29" s="237"/>
      <c r="E29" s="238"/>
      <c r="F29" s="237"/>
      <c r="G29" s="239" t="s">
        <v>190</v>
      </c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495"/>
      <c r="T29" s="511"/>
      <c r="U29" s="504"/>
      <c r="AG29"/>
      <c r="AH29"/>
      <c r="AI29"/>
      <c r="AJ29"/>
      <c r="AK29"/>
      <c r="AL29"/>
      <c r="AM29"/>
      <c r="AN29"/>
    </row>
    <row r="30" spans="1:40" ht="14.25" customHeight="1">
      <c r="A30" s="234" t="s">
        <v>221</v>
      </c>
      <c r="B30" s="240"/>
      <c r="C30" s="236"/>
      <c r="D30" s="237"/>
      <c r="E30" s="238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495"/>
      <c r="T30" s="511"/>
      <c r="U30" s="504"/>
      <c r="AG30"/>
      <c r="AH30"/>
      <c r="AI30"/>
      <c r="AJ30"/>
      <c r="AK30"/>
      <c r="AL30"/>
      <c r="AM30"/>
      <c r="AN30"/>
    </row>
    <row r="31" spans="1:40" ht="12.75">
      <c r="A31" s="234" t="s">
        <v>221</v>
      </c>
      <c r="B31" s="240"/>
      <c r="C31" s="236"/>
      <c r="D31" s="237"/>
      <c r="E31" s="238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495"/>
      <c r="T31" s="511"/>
      <c r="U31" s="504"/>
      <c r="AG31"/>
      <c r="AH31"/>
      <c r="AI31"/>
      <c r="AJ31"/>
      <c r="AK31"/>
      <c r="AL31"/>
      <c r="AM31"/>
      <c r="AN31"/>
    </row>
    <row r="32" spans="1:36" s="17" customFormat="1" ht="13.5" customHeight="1">
      <c r="A32" s="37" t="s">
        <v>215</v>
      </c>
      <c r="B32" s="241" t="s">
        <v>190</v>
      </c>
      <c r="C32" s="242" t="s">
        <v>190</v>
      </c>
      <c r="D32" s="243"/>
      <c r="E32" s="242"/>
      <c r="F32" s="243"/>
      <c r="G32" s="244" t="s">
        <v>190</v>
      </c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496"/>
      <c r="T32" s="512"/>
      <c r="U32" s="505"/>
      <c r="V32" s="245"/>
      <c r="W32" s="245"/>
      <c r="X32" s="246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</row>
    <row r="33" spans="1:40" ht="12.75">
      <c r="A33" s="37" t="s">
        <v>222</v>
      </c>
      <c r="B33" s="241" t="s">
        <v>190</v>
      </c>
      <c r="C33" s="242" t="s">
        <v>190</v>
      </c>
      <c r="D33" s="248"/>
      <c r="E33" s="249"/>
      <c r="F33" s="248"/>
      <c r="G33" s="244" t="s">
        <v>190</v>
      </c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497"/>
      <c r="T33" s="513"/>
      <c r="U33" s="506"/>
      <c r="AK33"/>
      <c r="AL33"/>
      <c r="AM33"/>
      <c r="AN33"/>
    </row>
    <row r="34" spans="1:21" s="116" customFormat="1" ht="12" customHeight="1">
      <c r="A34" s="37" t="s">
        <v>223</v>
      </c>
      <c r="B34" s="250"/>
      <c r="C34" s="249"/>
      <c r="D34" s="248"/>
      <c r="E34" s="249"/>
      <c r="F34" s="248"/>
      <c r="G34" s="251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497"/>
      <c r="T34" s="513"/>
      <c r="U34" s="506"/>
    </row>
    <row r="35" spans="1:21" s="116" customFormat="1" ht="12.75">
      <c r="A35" s="303" t="s">
        <v>102</v>
      </c>
      <c r="B35" s="336"/>
      <c r="C35" s="449">
        <f>рубли!F88</f>
        <v>0</v>
      </c>
      <c r="D35" s="336"/>
      <c r="E35" s="337"/>
      <c r="F35" s="336"/>
      <c r="G35" s="336">
        <f>рубли!J88</f>
        <v>32500</v>
      </c>
      <c r="H35" s="336">
        <f>рубли!K88</f>
        <v>32500</v>
      </c>
      <c r="I35" s="336">
        <f>рубли!L88</f>
        <v>32500</v>
      </c>
      <c r="J35" s="336">
        <f>рубли!M88</f>
        <v>32500</v>
      </c>
      <c r="K35" s="336">
        <f>рубли!N88</f>
        <v>62500</v>
      </c>
      <c r="L35" s="336">
        <f>рубли!O88</f>
        <v>0</v>
      </c>
      <c r="M35" s="336">
        <f>рубли!P88</f>
        <v>0</v>
      </c>
      <c r="N35" s="336">
        <f>рубли!Q88</f>
        <v>0</v>
      </c>
      <c r="O35" s="336">
        <f>рубли!R88</f>
        <v>0</v>
      </c>
      <c r="P35" s="336">
        <f>рубли!S88</f>
        <v>0</v>
      </c>
      <c r="Q35" s="336">
        <f>рубли!T88</f>
        <v>0</v>
      </c>
      <c r="R35" s="336">
        <f>рубли!U88</f>
        <v>0</v>
      </c>
      <c r="S35" s="498">
        <f>рубли!V88</f>
        <v>192500</v>
      </c>
      <c r="T35" s="514">
        <v>0</v>
      </c>
      <c r="U35" s="507"/>
    </row>
    <row r="36" spans="1:21" s="116" customFormat="1" ht="25.5">
      <c r="A36" s="42" t="s">
        <v>112</v>
      </c>
      <c r="B36" s="342"/>
      <c r="C36" s="338"/>
      <c r="D36" s="339"/>
      <c r="E36" s="340"/>
      <c r="F36" s="339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499"/>
      <c r="T36" s="515"/>
      <c r="U36" s="508"/>
    </row>
    <row r="37" spans="1:21" s="116" customFormat="1" ht="51">
      <c r="A37" s="42" t="s">
        <v>108</v>
      </c>
      <c r="B37" s="342"/>
      <c r="C37" s="450">
        <f>C18</f>
        <v>26193.86</v>
      </c>
      <c r="D37" s="339"/>
      <c r="E37" s="340"/>
      <c r="F37" s="339"/>
      <c r="G37" s="341">
        <f>рубли!J29</f>
        <v>0</v>
      </c>
      <c r="H37" s="341">
        <f>рубли!K29</f>
        <v>0</v>
      </c>
      <c r="I37" s="341">
        <f>рубли!L29</f>
        <v>0</v>
      </c>
      <c r="J37" s="341">
        <f>рубли!M29</f>
        <v>0</v>
      </c>
      <c r="K37" s="341">
        <f>рубли!N29</f>
        <v>0</v>
      </c>
      <c r="L37" s="341">
        <f>рубли!O29</f>
        <v>0</v>
      </c>
      <c r="M37" s="341">
        <f>рубли!P29</f>
        <v>0</v>
      </c>
      <c r="N37" s="341">
        <f>рубли!Q29</f>
        <v>0</v>
      </c>
      <c r="O37" s="341">
        <f>рубли!R29</f>
        <v>0</v>
      </c>
      <c r="P37" s="341">
        <f>рубли!S29</f>
        <v>0</v>
      </c>
      <c r="Q37" s="341">
        <f>рубли!T29</f>
        <v>0</v>
      </c>
      <c r="R37" s="341">
        <f>рубли!U29</f>
        <v>0</v>
      </c>
      <c r="S37" s="499">
        <f>рубли!V29</f>
        <v>0</v>
      </c>
      <c r="T37" s="515">
        <v>0</v>
      </c>
      <c r="U37" s="508"/>
    </row>
    <row r="38" spans="1:21" s="116" customFormat="1" ht="25.5" customHeight="1">
      <c r="A38" s="42" t="s">
        <v>109</v>
      </c>
      <c r="B38" s="342"/>
      <c r="C38" s="453">
        <f>C19</f>
        <v>10037</v>
      </c>
      <c r="D38" s="339"/>
      <c r="E38" s="340"/>
      <c r="F38" s="339" t="s">
        <v>190</v>
      </c>
      <c r="G38" s="342">
        <f>рубли!J62</f>
        <v>0</v>
      </c>
      <c r="H38" s="342">
        <f>рубли!K62</f>
        <v>0</v>
      </c>
      <c r="I38" s="342">
        <f>рубли!L62</f>
        <v>0</v>
      </c>
      <c r="J38" s="342">
        <f>рубли!M62</f>
        <v>0</v>
      </c>
      <c r="K38" s="342">
        <f>рубли!N62</f>
        <v>0</v>
      </c>
      <c r="L38" s="342">
        <f>рубли!O62</f>
        <v>0</v>
      </c>
      <c r="M38" s="342">
        <f>рубли!P62</f>
        <v>0</v>
      </c>
      <c r="N38" s="342">
        <f>рубли!Q62</f>
        <v>0</v>
      </c>
      <c r="O38" s="342">
        <f>рубли!R62</f>
        <v>0</v>
      </c>
      <c r="P38" s="342">
        <f>рубли!S62</f>
        <v>0</v>
      </c>
      <c r="Q38" s="342">
        <f>рубли!T62</f>
        <v>0</v>
      </c>
      <c r="R38" s="342">
        <f>рубли!U62</f>
        <v>0</v>
      </c>
      <c r="S38" s="522">
        <f>рубли!V62</f>
        <v>0</v>
      </c>
      <c r="T38" s="527">
        <v>0</v>
      </c>
      <c r="U38" s="526"/>
    </row>
    <row r="39" spans="1:21" s="116" customFormat="1" ht="25.5" customHeight="1" thickBot="1">
      <c r="A39" s="258"/>
      <c r="B39" s="347"/>
      <c r="C39" s="348">
        <v>0</v>
      </c>
      <c r="D39" s="349"/>
      <c r="E39" s="350"/>
      <c r="F39" s="349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523"/>
      <c r="T39" s="528"/>
      <c r="U39" s="508"/>
    </row>
    <row r="40" spans="1:22" s="116" customFormat="1" ht="13.5" thickBot="1">
      <c r="A40" s="259" t="s">
        <v>225</v>
      </c>
      <c r="B40" s="352"/>
      <c r="C40" s="452">
        <f>SUM(C35:C39)</f>
        <v>36230.86</v>
      </c>
      <c r="D40" s="343"/>
      <c r="E40" s="343"/>
      <c r="F40" s="343"/>
      <c r="G40" s="343">
        <f>SUM(G35:G39)</f>
        <v>32500</v>
      </c>
      <c r="H40" s="343">
        <f>SUM(H35:H39)</f>
        <v>32500</v>
      </c>
      <c r="I40" s="343">
        <f aca="true" t="shared" si="2" ref="I40:V40">SUM(I35:I39)</f>
        <v>32500</v>
      </c>
      <c r="J40" s="343">
        <f t="shared" si="2"/>
        <v>32500</v>
      </c>
      <c r="K40" s="343">
        <f t="shared" si="2"/>
        <v>62500</v>
      </c>
      <c r="L40" s="343">
        <f t="shared" si="2"/>
        <v>0</v>
      </c>
      <c r="M40" s="343">
        <f t="shared" si="2"/>
        <v>0</v>
      </c>
      <c r="N40" s="343">
        <f t="shared" si="2"/>
        <v>0</v>
      </c>
      <c r="O40" s="343">
        <f t="shared" si="2"/>
        <v>0</v>
      </c>
      <c r="P40" s="343">
        <f t="shared" si="2"/>
        <v>0</v>
      </c>
      <c r="Q40" s="343">
        <f t="shared" si="2"/>
        <v>0</v>
      </c>
      <c r="R40" s="343">
        <f t="shared" si="2"/>
        <v>0</v>
      </c>
      <c r="S40" s="501">
        <f t="shared" si="2"/>
        <v>192500</v>
      </c>
      <c r="T40" s="517">
        <f t="shared" si="2"/>
        <v>0</v>
      </c>
      <c r="U40" s="361"/>
      <c r="V40" s="525">
        <f t="shared" si="2"/>
        <v>0</v>
      </c>
    </row>
    <row r="41" spans="1:21" s="116" customFormat="1" ht="13.5" thickBot="1">
      <c r="A41" s="261"/>
      <c r="B41" s="353"/>
      <c r="C41" s="344" t="s">
        <v>190</v>
      </c>
      <c r="D41" s="345"/>
      <c r="E41" s="344"/>
      <c r="F41" s="345"/>
      <c r="G41" s="345"/>
      <c r="H41" s="345"/>
      <c r="I41" s="345"/>
      <c r="J41" s="345"/>
      <c r="K41" s="345"/>
      <c r="L41" s="345"/>
      <c r="M41" s="346"/>
      <c r="N41" s="345"/>
      <c r="O41" s="345"/>
      <c r="P41" s="345"/>
      <c r="Q41" s="345"/>
      <c r="R41" s="345"/>
      <c r="S41" s="510"/>
      <c r="T41" s="518"/>
      <c r="U41" s="360"/>
    </row>
    <row r="42" spans="1:40" ht="13.5" thickBot="1">
      <c r="A42" s="269" t="s">
        <v>227</v>
      </c>
      <c r="B42" s="354"/>
      <c r="C42" s="454">
        <f>C40</f>
        <v>36230.86</v>
      </c>
      <c r="D42" s="355"/>
      <c r="E42" s="355"/>
      <c r="F42" s="355"/>
      <c r="G42" s="355">
        <f aca="true" t="shared" si="3" ref="G42:T42">G40</f>
        <v>32500</v>
      </c>
      <c r="H42" s="355">
        <f t="shared" si="3"/>
        <v>32500</v>
      </c>
      <c r="I42" s="355">
        <f t="shared" si="3"/>
        <v>32500</v>
      </c>
      <c r="J42" s="355">
        <f t="shared" si="3"/>
        <v>32500</v>
      </c>
      <c r="K42" s="355">
        <f t="shared" si="3"/>
        <v>62500</v>
      </c>
      <c r="L42" s="355">
        <f t="shared" si="3"/>
        <v>0</v>
      </c>
      <c r="M42" s="355">
        <f t="shared" si="3"/>
        <v>0</v>
      </c>
      <c r="N42" s="355">
        <f t="shared" si="3"/>
        <v>0</v>
      </c>
      <c r="O42" s="355">
        <f t="shared" si="3"/>
        <v>0</v>
      </c>
      <c r="P42" s="355">
        <f t="shared" si="3"/>
        <v>0</v>
      </c>
      <c r="Q42" s="355">
        <f t="shared" si="3"/>
        <v>0</v>
      </c>
      <c r="R42" s="355">
        <f t="shared" si="3"/>
        <v>0</v>
      </c>
      <c r="S42" s="524">
        <f t="shared" si="3"/>
        <v>192500</v>
      </c>
      <c r="T42" s="517">
        <f t="shared" si="3"/>
        <v>0</v>
      </c>
      <c r="U42" s="361"/>
      <c r="AL42"/>
      <c r="AM42"/>
      <c r="AN42"/>
    </row>
    <row r="43" spans="3:23" ht="14.25">
      <c r="C43" s="264" t="s">
        <v>190</v>
      </c>
      <c r="G43" s="270"/>
      <c r="W43" s="163"/>
    </row>
    <row r="44" ht="12.75">
      <c r="C44" s="264" t="s">
        <v>190</v>
      </c>
    </row>
    <row r="45" ht="12.75">
      <c r="C45" s="264" t="s">
        <v>190</v>
      </c>
    </row>
    <row r="46" ht="12.75">
      <c r="C46" s="264" t="s">
        <v>190</v>
      </c>
    </row>
  </sheetData>
  <mergeCells count="10">
    <mergeCell ref="G24:T24"/>
    <mergeCell ref="A5:A7"/>
    <mergeCell ref="A24:A26"/>
    <mergeCell ref="B24:C25"/>
    <mergeCell ref="D24:E25"/>
    <mergeCell ref="U1:X1"/>
    <mergeCell ref="B5:C6"/>
    <mergeCell ref="D5:E6"/>
    <mergeCell ref="G6:S6"/>
    <mergeCell ref="G5:T5"/>
  </mergeCells>
  <printOptions/>
  <pageMargins left="0.7874015748031497" right="0.3937007874015748" top="0.3937007874015748" bottom="0.1968503937007874" header="0.5118110236220472" footer="0.5118110236220472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lastPrinted>2010-06-04T10:59:35Z</cp:lastPrinted>
  <dcterms:created xsi:type="dcterms:W3CDTF">2006-02-01T07:49:32Z</dcterms:created>
  <dcterms:modified xsi:type="dcterms:W3CDTF">2010-06-04T11:00:15Z</dcterms:modified>
  <cp:category/>
  <cp:version/>
  <cp:contentType/>
  <cp:contentStatus/>
</cp:coreProperties>
</file>